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60" yWindow="65264" windowWidth="20214" windowHeight="11479" tabRatio="738" activeTab="0"/>
  </bookViews>
  <sheets>
    <sheet name="INDICE" sheetId="1" r:id="rId1"/>
    <sheet name="Novedades" sheetId="2" r:id="rId2"/>
    <sheet name="CUADRO 1.1A" sheetId="3" r:id="rId3"/>
    <sheet name="CUADRO 1.1B" sheetId="4" r:id="rId4"/>
    <sheet name="CUADRO 1,2" sheetId="5" r:id="rId5"/>
    <sheet name="CUADRO 1,3" sheetId="6" r:id="rId6"/>
    <sheet name="CUADRO 1,4" sheetId="7" r:id="rId7"/>
    <sheet name="CUADRO 1,5" sheetId="8" r:id="rId8"/>
    <sheet name="CUADRO 1.6" sheetId="9" r:id="rId9"/>
    <sheet name="CUADRO 1,7" sheetId="10" r:id="rId10"/>
    <sheet name="CUADRO 1.8" sheetId="11" r:id="rId11"/>
    <sheet name="CUADRO 1.8 B" sheetId="12" r:id="rId12"/>
    <sheet name="CUADRO 1.8 C" sheetId="13" r:id="rId13"/>
    <sheet name="CUADRO 1.9" sheetId="14" r:id="rId14"/>
    <sheet name="CUADRO 1.9 B" sheetId="15" r:id="rId15"/>
    <sheet name="CUADRO 1.9 C" sheetId="16" r:id="rId16"/>
    <sheet name="CUADRO 1.10" sheetId="17" r:id="rId17"/>
    <sheet name="CUADRO 1.11" sheetId="18" r:id="rId18"/>
    <sheet name="CUADRO 1.12" sheetId="19" r:id="rId19"/>
    <sheet name="CUADRO 1.13" sheetId="20" r:id="rId20"/>
  </sheets>
  <definedNames>
    <definedName name="_Regression_Int" localSheetId="2" hidden="1">1</definedName>
    <definedName name="_Regression_Int" localSheetId="3" hidden="1">1</definedName>
    <definedName name="A_impresión_IM" localSheetId="2">'CUADRO 1.1A'!$A$11:$N$19</definedName>
    <definedName name="A_impresión_IM" localSheetId="3">'CUADRO 1.1B'!$A$11:$N$19</definedName>
    <definedName name="_xlnm.Print_Area" localSheetId="4">'CUADRO 1,2'!$A$1:$Q$23</definedName>
    <definedName name="_xlnm.Print_Area" localSheetId="5">'CUADRO 1,3'!$A$1:$Q$23</definedName>
    <definedName name="_xlnm.Print_Area" localSheetId="6">'CUADRO 1,4'!$A$1:$Y$39</definedName>
    <definedName name="_xlnm.Print_Area" localSheetId="7">'CUADRO 1,5'!$A$3:$Y$47</definedName>
    <definedName name="_xlnm.Print_Area" localSheetId="9">'CUADRO 1,7'!$A$1:$Q$58</definedName>
    <definedName name="_xlnm.Print_Area" localSheetId="16">'CUADRO 1.10'!$A$1:$Z$66</definedName>
    <definedName name="_xlnm.Print_Area" localSheetId="17">'CUADRO 1.11'!$A$3:$Z$66</definedName>
    <definedName name="_xlnm.Print_Area" localSheetId="18">'CUADRO 1.12'!$A$1:$Z$25</definedName>
    <definedName name="_xlnm.Print_Area" localSheetId="19">'CUADRO 1.13'!$A$3:$Z$16</definedName>
    <definedName name="_xlnm.Print_Area" localSheetId="2">'CUADRO 1.1A'!$A$1:$O$41</definedName>
    <definedName name="_xlnm.Print_Area" localSheetId="3">'CUADRO 1.1B'!$A$1:$O$41</definedName>
    <definedName name="_xlnm.Print_Area" localSheetId="8">'CUADRO 1.6'!$A$1:$R$60</definedName>
    <definedName name="_xlnm.Print_Area" localSheetId="10">'CUADRO 1.8'!$A$1:$Y$87</definedName>
    <definedName name="_xlnm.Print_Area" localSheetId="11">'CUADRO 1.8 B'!$A$3:$Y$48</definedName>
    <definedName name="_xlnm.Print_Area" localSheetId="12">'CUADRO 1.8 C'!$A$1:$Z$67</definedName>
    <definedName name="_xlnm.Print_Area" localSheetId="13">'CUADRO 1.9'!$A$1:$Y$60</definedName>
    <definedName name="_xlnm.Print_Area" localSheetId="14">'CUADRO 1.9 B'!$A$1:$Y$48</definedName>
    <definedName name="_xlnm.Print_Area" localSheetId="15">'CUADRO 1.9 C'!$A$1:$Z$77</definedName>
    <definedName name="_xlnm.Print_Area" localSheetId="0">'INDICE'!$A$1:$D$32</definedName>
    <definedName name="PAX_NACIONAL" localSheetId="5">'CUADRO 1,3'!$A$6:$N$20</definedName>
    <definedName name="PAX_NACIONAL" localSheetId="6">'CUADRO 1,4'!$A$6:$T$37</definedName>
    <definedName name="PAX_NACIONAL" localSheetId="7">'CUADRO 1,5'!$A$6:$T$45</definedName>
    <definedName name="PAX_NACIONAL" localSheetId="9">'CUADRO 1,7'!$A$6:$N$56</definedName>
    <definedName name="PAX_NACIONAL" localSheetId="16">'CUADRO 1.10'!$A$6:$U$62</definedName>
    <definedName name="PAX_NACIONAL" localSheetId="17">'CUADRO 1.11'!$A$6:$U$64</definedName>
    <definedName name="PAX_NACIONAL" localSheetId="18">'CUADRO 1.12'!$A$7:$U$22</definedName>
    <definedName name="PAX_NACIONAL" localSheetId="19">'CUADRO 1.13'!$A$6:$U$14</definedName>
    <definedName name="PAX_NACIONAL" localSheetId="8">'CUADRO 1.6'!$A$6:$N$58</definedName>
    <definedName name="PAX_NACIONAL" localSheetId="10">'CUADRO 1.8'!$A$6:$T$83</definedName>
    <definedName name="PAX_NACIONAL" localSheetId="11">'CUADRO 1.8 B'!$A$6:$T$45</definedName>
    <definedName name="PAX_NACIONAL" localSheetId="12">'CUADRO 1.8 C'!$A$6:$T$64</definedName>
    <definedName name="PAX_NACIONAL" localSheetId="13">'CUADRO 1.9'!$A$6:$T$56</definedName>
    <definedName name="PAX_NACIONAL" localSheetId="14">'CUADRO 1.9 B'!$A$6:$T$43</definedName>
    <definedName name="PAX_NACIONAL" localSheetId="15">'CUADRO 1.9 C'!$A$6:$T$72</definedName>
    <definedName name="PAX_NACIONAL">'CUADRO 1,2'!$A$6:$N$20</definedName>
    <definedName name="_xlnm.Print_Titles" localSheetId="2">'CUADRO 1.1A'!$4:$10</definedName>
    <definedName name="_xlnm.Print_Titles" localSheetId="3">'CUADRO 1.1B'!$4:$10</definedName>
    <definedName name="Títulos_a_imprimir_IM" localSheetId="2">'CUADRO 1.1A'!$4:$10</definedName>
    <definedName name="Títulos_a_imprimir_IM" localSheetId="3">'CUADRO 1.1B'!$4:$10</definedName>
  </definedNames>
  <calcPr fullCalcOnLoad="1"/>
</workbook>
</file>

<file path=xl/sharedStrings.xml><?xml version="1.0" encoding="utf-8"?>
<sst xmlns="http://schemas.openxmlformats.org/spreadsheetml/2006/main" count="1608" uniqueCount="481">
  <si>
    <t>Fuente: Empresas Aéreas Archivo Origen-Destino, Tráfico de Aerotaxis, Tráfico de Vuelos Charter.  *: Variación superior al 500%</t>
  </si>
  <si>
    <t xml:space="preserve">Información provisional. </t>
  </si>
  <si>
    <t>Variación Acumulada %</t>
  </si>
  <si>
    <t>Variación Mensual %</t>
  </si>
  <si>
    <t>Información acumulada</t>
  </si>
  <si>
    <t>Marzo</t>
  </si>
  <si>
    <t>Febrero</t>
  </si>
  <si>
    <t>Enero</t>
  </si>
  <si>
    <t>Diciembre</t>
  </si>
  <si>
    <t>Noviembre</t>
  </si>
  <si>
    <t>Octubre</t>
  </si>
  <si>
    <t>Septiembre</t>
  </si>
  <si>
    <t>Agosto</t>
  </si>
  <si>
    <t>Julio</t>
  </si>
  <si>
    <t>Junio</t>
  </si>
  <si>
    <t xml:space="preserve">Mayo </t>
  </si>
  <si>
    <t>Abril</t>
  </si>
  <si>
    <t>Total</t>
  </si>
  <si>
    <t>Llegados</t>
  </si>
  <si>
    <t>Salidos</t>
  </si>
  <si>
    <t>Regular + No Regular</t>
  </si>
  <si>
    <t>No Regular</t>
  </si>
  <si>
    <t>Regular</t>
  </si>
  <si>
    <t>PERIODO</t>
  </si>
  <si>
    <t>TOTAL</t>
  </si>
  <si>
    <t>I N T E R N A C I O N A L</t>
  </si>
  <si>
    <t xml:space="preserve">   N A C I O N A L</t>
  </si>
  <si>
    <t>Cuadro 1.1A Comportamiento del transporte aéreo regular y no regular - Pasajeros</t>
  </si>
  <si>
    <t>Ir al Indice</t>
  </si>
  <si>
    <t>Incluye la carga y el correo.</t>
  </si>
  <si>
    <t>Llegada</t>
  </si>
  <si>
    <t>Salida</t>
  </si>
  <si>
    <t>Cuadro 1.1B Comportamiento del transporte aéreo regular y no regular - Carga (ton)</t>
  </si>
  <si>
    <t>% Var.</t>
  </si>
  <si>
    <t>% PART</t>
  </si>
  <si>
    <t>Comparativo acumulado</t>
  </si>
  <si>
    <t>Comparativo mensual</t>
  </si>
  <si>
    <t>EMPRESA</t>
  </si>
  <si>
    <t>Operación regular y no regular</t>
  </si>
  <si>
    <t xml:space="preserve">Cuadro 1.2 Pasajeros nacionales por empresa </t>
  </si>
  <si>
    <t>Fuente: Empresas Aéreas Archivo Origen-Destino, tráfico de vuelos charter, tráfico de aerotaxis.</t>
  </si>
  <si>
    <t xml:space="preserve">Cuadro 1.3 Carga nacional por empresa </t>
  </si>
  <si>
    <t>Fuente: Empresas Aéreas, Archivos Origen-Destino, Tráfico por Equipo, Tráfico de Aerotaixs.</t>
  </si>
  <si>
    <t xml:space="preserve">Información provisional. *: Variación superior a 500%   </t>
  </si>
  <si>
    <t>Aerolínea</t>
  </si>
  <si>
    <t>Operación Regular y no regular</t>
  </si>
  <si>
    <t>Cuadro 1.4 Pasajeros Internacionales por Empresa</t>
  </si>
  <si>
    <t>Cuadro 1.5 Carga Internacional por Empresa</t>
  </si>
  <si>
    <t>Empresas Aéreas Archivo Origen-Destino, Tráfico de Vuelos Charter, Tráfico de Aerotaxis.</t>
  </si>
  <si>
    <t xml:space="preserve">Información provisional . Fuente: </t>
  </si>
  <si>
    <t>*</t>
  </si>
  <si>
    <t xml:space="preserve">TOTAL </t>
  </si>
  <si>
    <t>Cuadro 1.6 Pasajeros nacionales por principales rutas</t>
  </si>
  <si>
    <t>Fuente: Empresas aéreas, archivo origen-destino, tráfico de aerotaxis, tráfico de vuelos charter.</t>
  </si>
  <si>
    <t>Cuadro 1.7 Carga nacional por principales rutas</t>
  </si>
  <si>
    <t>Fuente: Empresas Aéreas: Archivos Origen-Destno, Tráfico de Aerotaxis, Tráfico de Vuelos Charter.</t>
  </si>
  <si>
    <t>OTROS</t>
  </si>
  <si>
    <t>ISLAS CARIBE</t>
  </si>
  <si>
    <t>CENTRO AMÉRICA</t>
  </si>
  <si>
    <t>EUROPA</t>
  </si>
  <si>
    <t>SURAMERICA</t>
  </si>
  <si>
    <t>NORTEAMÉRICA</t>
  </si>
  <si>
    <t>Mercado - Ruta</t>
  </si>
  <si>
    <t>Cuadro 1.8 Pasajeros internacionales por principales rutas</t>
  </si>
  <si>
    <t>Continente - País</t>
  </si>
  <si>
    <t>Incluye operación Regular y no regular</t>
  </si>
  <si>
    <t>Cuadro 1.8B Pasajeros Internacionales por Continente y País</t>
  </si>
  <si>
    <t>Fuente: Empresas Aéreas</t>
  </si>
  <si>
    <t>Mercado - Empresa</t>
  </si>
  <si>
    <t>Cuadro 1.8C Pasajeros Internacionales por Mercado y Empresa</t>
  </si>
  <si>
    <t>Cuadro 1.9 Carga internacional por principales rutas</t>
  </si>
  <si>
    <t>Mercado - País</t>
  </si>
  <si>
    <t>Cuadro 1.9B Carga Internacional por Mercado y País</t>
  </si>
  <si>
    <t>Cuadro 1.9C Carga Internacional por Mercado y Empresa</t>
  </si>
  <si>
    <t>Aeronáutica Civil de Colombia</t>
  </si>
  <si>
    <t>Oficina de Transporte Aéreo</t>
  </si>
  <si>
    <t>Grupo de Estudios Sectoriales</t>
  </si>
  <si>
    <t xml:space="preserve">Indice </t>
  </si>
  <si>
    <t>Novedades</t>
  </si>
  <si>
    <t xml:space="preserve">Cuadro 1.1A </t>
  </si>
  <si>
    <t>Comportamiento del Transporte aéreo regular y no regular - Pasajeros</t>
  </si>
  <si>
    <t xml:space="preserve">Cuadro 1.1B </t>
  </si>
  <si>
    <t>Comportamiento del Transporte aéreo regular y no regular - Carga</t>
  </si>
  <si>
    <t xml:space="preserve">Cuadro 1.2 </t>
  </si>
  <si>
    <t>Pasajeros Nacionales por empresa</t>
  </si>
  <si>
    <t>Cuadro 1.3</t>
  </si>
  <si>
    <t xml:space="preserve">Carga nacional por empresa </t>
  </si>
  <si>
    <t>Cuadro 1.4</t>
  </si>
  <si>
    <t xml:space="preserve">Pasajeros Internacionales por empresa </t>
  </si>
  <si>
    <t>Cuadro 1.5</t>
  </si>
  <si>
    <t>Carga internacional por empresa</t>
  </si>
  <si>
    <t>Cuadro 1.6</t>
  </si>
  <si>
    <t xml:space="preserve">Pasajeros Nacionales por principales rutas </t>
  </si>
  <si>
    <t xml:space="preserve">Cuadro 1.7 </t>
  </si>
  <si>
    <t>Carga nacional por principales rutas</t>
  </si>
  <si>
    <t>Cuadro 1.8</t>
  </si>
  <si>
    <t xml:space="preserve">Pasajeros internacionales por principales rutas </t>
  </si>
  <si>
    <t>Cuadro 1.8B</t>
  </si>
  <si>
    <t>Pasajeros internacionales por mercado y país</t>
  </si>
  <si>
    <t>Cuadro 1.8C</t>
  </si>
  <si>
    <t>Pasajeros internacionales por mercado y empresa</t>
  </si>
  <si>
    <t>Cuadro 1.9</t>
  </si>
  <si>
    <t>Carga internacional por principales rutas - Regular y no regular</t>
  </si>
  <si>
    <t>Cuadro 1.9B</t>
  </si>
  <si>
    <t>Carga internacional  por mercado y país</t>
  </si>
  <si>
    <t>Cuadro 1.9C</t>
  </si>
  <si>
    <t>Carga internacional  por mercado y empresa</t>
  </si>
  <si>
    <t>Edición</t>
  </si>
  <si>
    <t>Estadístico Grupo de Estudios Sectoriales</t>
  </si>
  <si>
    <t>juan.torres@aerocivil.gov.co</t>
  </si>
  <si>
    <t>Novedades.:</t>
  </si>
  <si>
    <t>Transporte Regular:</t>
  </si>
  <si>
    <t>Comprende la operación comercial sujeta a horarios e itinerarios. Las empresas reportan esta operación conforme al contrato de transporte y la red de rutas de la empresa en el archivo origen-destino.</t>
  </si>
  <si>
    <t>Transporte No Regular:</t>
  </si>
  <si>
    <t>Comprende la operación comercial que no está sujeta a horarios e itinerarios. Esta operación esta compuesta por los vuelos adicionales, los vuelos charter y las empresas de taxi aéreo.</t>
  </si>
  <si>
    <t>En el caso del transporte de pasajeros la operación no regular también incluye los pasajeros transportados por las empresas exclusivas de carga (Tráfico doméstico).</t>
  </si>
  <si>
    <t>Cuadro 1.10</t>
  </si>
  <si>
    <t>Cuadro 1.11</t>
  </si>
  <si>
    <t>Cuadro 1.12</t>
  </si>
  <si>
    <t>Cuadro 1.13</t>
  </si>
  <si>
    <t>Cuadro 1.10 Pasajeros nacionales por Aeropuerto</t>
  </si>
  <si>
    <t>Ciudad</t>
  </si>
  <si>
    <t>Aeropuerto</t>
  </si>
  <si>
    <t>Nota: No incluye los pasajeros en tránsito, ni pasajeros en conexión.</t>
  </si>
  <si>
    <t>Cuadro 1.11 Carga nacional por Aeropuerto</t>
  </si>
  <si>
    <t>Nota: No incluye carga en tránsito. La carga Incluye el correo.</t>
  </si>
  <si>
    <t>Cuadro 1.12 Pasajeros internacionales por Aeropuerto</t>
  </si>
  <si>
    <t>Cuadro 1.13 Carga internacional por aeropuerto</t>
  </si>
  <si>
    <t>Pasajeros nacionales por aeropuerto</t>
  </si>
  <si>
    <t>Carga doméstica por aeropuerto</t>
  </si>
  <si>
    <t>Pasajeros internacionales por aeropuerto</t>
  </si>
  <si>
    <t>Carga internacional  por aeropuerto</t>
  </si>
  <si>
    <t>Conceptos.:</t>
  </si>
  <si>
    <t>sin importar el número de trayectos, por lo tanto no incluyen pasajeros o carga en tránsito ni pasajeros en conexión. Si se desea conocer las cifras totales de pasajeros y carga de los aeropuertos, se debe consultar</t>
  </si>
  <si>
    <r>
      <t xml:space="preserve">el boletín estadístico </t>
    </r>
    <r>
      <rPr>
        <b/>
        <sz val="12"/>
        <color indexed="56"/>
        <rFont val="Century Gothic"/>
        <family val="2"/>
      </rPr>
      <t>Tráfico de Aeropuertos.</t>
    </r>
  </si>
  <si>
    <t>Novedades y conceptos importantes.</t>
  </si>
  <si>
    <t>SANTIAGO CASTRO GOMEZ</t>
  </si>
  <si>
    <t>ADRIANA SANCLEMENTE ALZATE</t>
  </si>
  <si>
    <t>Jefe Oficina de Transporte Aéreo</t>
  </si>
  <si>
    <t>JORGE ALONSO QUINTANA CRISTANCHO</t>
  </si>
  <si>
    <t>Jefe Grupo de Estudios Sectoriales</t>
  </si>
  <si>
    <t>Director General Aeronáutica Civil</t>
  </si>
  <si>
    <t>JUAN CARLOS TORRES CAMARGO</t>
  </si>
  <si>
    <t>Ruta</t>
  </si>
  <si>
    <t>Información provisional.</t>
  </si>
  <si>
    <t>La aerolíneaContinental Airlines suspendió sus operaciones en Colombia.  De manera simultánea la aerolínea United Airlines inició operaciones en Colombia con el itinerario</t>
  </si>
  <si>
    <t>que tenía autorizado Continental Airlines. Esta situación se refleja en las estadísticas a partir del mes de marzo de 2012.</t>
  </si>
  <si>
    <t>La aerolínea Fast Colombia SAS (VivaColombia), inició operaciones regulares a partir del 24 de mayo de 2012.</t>
  </si>
  <si>
    <t>Información provisional. *: Variación superior a 500%   **: Antes Aires.</t>
  </si>
  <si>
    <t>Carga en toneladas. Incluye el correo.</t>
  </si>
  <si>
    <t>Boletín Origen-Destino Agosto 2013</t>
  </si>
  <si>
    <t xml:space="preserve">Este boletín incluye la operación de aeropuertos (pasajeros y carga) , en los cuadros 1.10 al 1.13. Estos cuadros reflejan el aeropuerto que es el origen o destino final de los pasajeros o la carga, </t>
  </si>
  <si>
    <t>Ene- Ago 2012</t>
  </si>
  <si>
    <t>Ene- Ago 2013</t>
  </si>
  <si>
    <t>Ago 2013 - Ago 2012</t>
  </si>
  <si>
    <t>Ene - Ago 2013 / Ene - Ago 2012</t>
  </si>
  <si>
    <t>Empresa</t>
  </si>
  <si>
    <t>Agosto 2013</t>
  </si>
  <si>
    <t>Agosto 2012</t>
  </si>
  <si>
    <t>Enero - Agosto 2013</t>
  </si>
  <si>
    <t>Enero - Agosto 2012</t>
  </si>
  <si>
    <t>Avianca</t>
  </si>
  <si>
    <t>Lan Colombia</t>
  </si>
  <si>
    <t>Fast Colombia</t>
  </si>
  <si>
    <t>Copa Airlines Colombia</t>
  </si>
  <si>
    <t>Satena</t>
  </si>
  <si>
    <t>Easy Fly</t>
  </si>
  <si>
    <t>Aer. Antioquia</t>
  </si>
  <si>
    <t>Searca</t>
  </si>
  <si>
    <t>Petroleum</t>
  </si>
  <si>
    <t>Taxcaldas</t>
  </si>
  <si>
    <t>Sarpa</t>
  </si>
  <si>
    <t>Otras</t>
  </si>
  <si>
    <t xml:space="preserve">Información provisional. *: Variación superior a 500%   . </t>
  </si>
  <si>
    <t>LAS</t>
  </si>
  <si>
    <t>Aerosucre</t>
  </si>
  <si>
    <t>Aer Caribe</t>
  </si>
  <si>
    <t>Tampa</t>
  </si>
  <si>
    <t>Air Colombia</t>
  </si>
  <si>
    <t>Selva</t>
  </si>
  <si>
    <t>Aerogal</t>
  </si>
  <si>
    <t>American</t>
  </si>
  <si>
    <t>Jetblue</t>
  </si>
  <si>
    <t>Taca</t>
  </si>
  <si>
    <t>Lan Peru</t>
  </si>
  <si>
    <t>United Airlines</t>
  </si>
  <si>
    <t>Delta</t>
  </si>
  <si>
    <t>Taca International Airlines S.A</t>
  </si>
  <si>
    <t>Copa</t>
  </si>
  <si>
    <t>Spirit Airlines</t>
  </si>
  <si>
    <t>Iberia</t>
  </si>
  <si>
    <t>Lufthansa</t>
  </si>
  <si>
    <t>Air France</t>
  </si>
  <si>
    <t>Tame</t>
  </si>
  <si>
    <t>Lan Airlines</t>
  </si>
  <si>
    <t>Aeromexico</t>
  </si>
  <si>
    <t>Lacsa</t>
  </si>
  <si>
    <t>Air Canada</t>
  </si>
  <si>
    <t>Aerol. Argentinas</t>
  </si>
  <si>
    <t>Air Jet</t>
  </si>
  <si>
    <t>Conviasa</t>
  </si>
  <si>
    <t>Insel Air</t>
  </si>
  <si>
    <t>Cubana</t>
  </si>
  <si>
    <t>Tiara Air</t>
  </si>
  <si>
    <t>Linea A. Carguera de Col</t>
  </si>
  <si>
    <t>Centurion</t>
  </si>
  <si>
    <t>Sky Lease I.</t>
  </si>
  <si>
    <t>Ups</t>
  </si>
  <si>
    <t>Martinair</t>
  </si>
  <si>
    <t>Airborne Express. Inc</t>
  </si>
  <si>
    <t>Absa</t>
  </si>
  <si>
    <t>Vensecar C.A.</t>
  </si>
  <si>
    <t>Florida West</t>
  </si>
  <si>
    <t>Cargolux</t>
  </si>
  <si>
    <t>Mas Air</t>
  </si>
  <si>
    <t>Fedex</t>
  </si>
  <si>
    <t>BOG-MDE-BOG</t>
  </si>
  <si>
    <t>BOG-CLO-BOG</t>
  </si>
  <si>
    <t>BOG-CTG-BOG</t>
  </si>
  <si>
    <t>BOG-BAQ-BOG</t>
  </si>
  <si>
    <t>BOG-BGA-BOG</t>
  </si>
  <si>
    <t>BOG-SMR-BOG</t>
  </si>
  <si>
    <t>BOG-PEI-BOG</t>
  </si>
  <si>
    <t>BOG-ADZ-BOG</t>
  </si>
  <si>
    <t>CTG-MDE-CTG</t>
  </si>
  <si>
    <t>CLO-MDE-CLO</t>
  </si>
  <si>
    <t>BOG-CUC-BOG</t>
  </si>
  <si>
    <t>BOG-MTR-BOG</t>
  </si>
  <si>
    <t>BOG-EYP-BOG</t>
  </si>
  <si>
    <t>BAQ-MDE-BAQ</t>
  </si>
  <si>
    <t>ADZ-MDE-ADZ</t>
  </si>
  <si>
    <t>CLO-CTG-CLO</t>
  </si>
  <si>
    <t>MDE-SMR-MDE</t>
  </si>
  <si>
    <t>BOG-NVA-BOG</t>
  </si>
  <si>
    <t>BOG-VUP-BOG</t>
  </si>
  <si>
    <t>APO-EOH-APO</t>
  </si>
  <si>
    <t>EOH-UIB-EOH</t>
  </si>
  <si>
    <t>ADZ-CLO-ADZ</t>
  </si>
  <si>
    <t>BOG-AXM-BOG</t>
  </si>
  <si>
    <t>BOG-EJA-BOG</t>
  </si>
  <si>
    <t>CLO-SMR-CLO</t>
  </si>
  <si>
    <t>BOG-PSO-BOG</t>
  </si>
  <si>
    <t>CLO-BAQ-CLO</t>
  </si>
  <si>
    <t>BOG-LET-BOG</t>
  </si>
  <si>
    <t>BOG-MZL-BOG</t>
  </si>
  <si>
    <t>EOH-MTR-EOH</t>
  </si>
  <si>
    <t>BOG-IBE-BOG</t>
  </si>
  <si>
    <t>CTG-PEI-CTG</t>
  </si>
  <si>
    <t>EOH-PEI-EOH</t>
  </si>
  <si>
    <t>BOG-RCH-BOG</t>
  </si>
  <si>
    <t>BOG-EOH-BOG</t>
  </si>
  <si>
    <t>CUC-BGA-CUC</t>
  </si>
  <si>
    <t>BOG-AUC-BOG</t>
  </si>
  <si>
    <t>BOG-UIB-BOG</t>
  </si>
  <si>
    <t>BOG-PPN-BOG</t>
  </si>
  <si>
    <t>BOG-VVC-BOG</t>
  </si>
  <si>
    <t>CTG-BGA-CTG</t>
  </si>
  <si>
    <t>ADZ-CTG-ADZ</t>
  </si>
  <si>
    <t>ADZ-PEI-ADZ</t>
  </si>
  <si>
    <t>BOG-FLA-BOG</t>
  </si>
  <si>
    <t>CLO-TCO-CLO</t>
  </si>
  <si>
    <t>CLO-PSO-CLO</t>
  </si>
  <si>
    <t>ADZ-PVA-ADZ</t>
  </si>
  <si>
    <t>ADZ-BGA-ADZ</t>
  </si>
  <si>
    <t>CAQ-EOH-CAQ</t>
  </si>
  <si>
    <t>OTRAS</t>
  </si>
  <si>
    <t>EOH-BAQ-EOH</t>
  </si>
  <si>
    <t>BOG-MIA-BOG</t>
  </si>
  <si>
    <t>BOG-FLL-BOG</t>
  </si>
  <si>
    <t>BOG-JFK-BOG</t>
  </si>
  <si>
    <t>MDE-MIA-MDE</t>
  </si>
  <si>
    <t>CLO-MIA-CLO</t>
  </si>
  <si>
    <t>BOG-ORL-BOG</t>
  </si>
  <si>
    <t>BOG-IAH-BOG</t>
  </si>
  <si>
    <t>MDE-FLL-MDE</t>
  </si>
  <si>
    <t>BOG-ATL-BOG</t>
  </si>
  <si>
    <t>BOG-YYZ-BOG</t>
  </si>
  <si>
    <t>BAQ-MIA-BAQ</t>
  </si>
  <si>
    <t>BOG-EWR-BOG</t>
  </si>
  <si>
    <t>CTG-MIA-CTG</t>
  </si>
  <si>
    <t>MDE-JFK-MDE</t>
  </si>
  <si>
    <t>BOG-IAD-BOG</t>
  </si>
  <si>
    <t>CTG-FLL-CTG</t>
  </si>
  <si>
    <t>PEI-JFK-PEI</t>
  </si>
  <si>
    <t>AXM-FLL-AXM</t>
  </si>
  <si>
    <t>BOG-LAX-BOG</t>
  </si>
  <si>
    <t>BAQ-JFK-BAQ</t>
  </si>
  <si>
    <t>BOG-LIM-BOG</t>
  </si>
  <si>
    <t>BOG-UIO-BOG</t>
  </si>
  <si>
    <t>BOG-CCS-BOG</t>
  </si>
  <si>
    <t>BOG-GYE-BOG</t>
  </si>
  <si>
    <t>BOG-SCL-BOG</t>
  </si>
  <si>
    <t>BOG-BUE-BOG</t>
  </si>
  <si>
    <t>BOG-GRU-BOG</t>
  </si>
  <si>
    <t>BOG-SAO-BOG</t>
  </si>
  <si>
    <t>MDE-UIO-MDE</t>
  </si>
  <si>
    <t>BOG-RIO-BOG</t>
  </si>
  <si>
    <t>MDE-CCS-MDE</t>
  </si>
  <si>
    <t>BOG-VLN-BOG</t>
  </si>
  <si>
    <t>MDE-LIM-MDE</t>
  </si>
  <si>
    <t>CLO-UIO-CLO</t>
  </si>
  <si>
    <t>CLO-ESM-CLO</t>
  </si>
  <si>
    <t>CTG-CCS-CTG</t>
  </si>
  <si>
    <t>CLO-CCS-CLO</t>
  </si>
  <si>
    <t>BOG-MAD-BOG</t>
  </si>
  <si>
    <t>BOG-FRA-BOG</t>
  </si>
  <si>
    <t>BOG-CDG-BOG</t>
  </si>
  <si>
    <t>CLO-MAD-CLO</t>
  </si>
  <si>
    <t>BOG-BCN-BOG</t>
  </si>
  <si>
    <t>MDE-MAD-MDE</t>
  </si>
  <si>
    <t>PEI-MAD-PEI</t>
  </si>
  <si>
    <t>CTG-MAD-CTG</t>
  </si>
  <si>
    <t>BAQ-MAD-BAQ</t>
  </si>
  <si>
    <t>CLO-BCN-CLO</t>
  </si>
  <si>
    <t>BOG-PTY-BOG</t>
  </si>
  <si>
    <t>BOG-MEX-BOG</t>
  </si>
  <si>
    <t>MDE-PTY-MDE</t>
  </si>
  <si>
    <t>CLO-PTY-CLO</t>
  </si>
  <si>
    <t>BAQ-PTY-BAQ</t>
  </si>
  <si>
    <t>CTG-PTY-CTG</t>
  </si>
  <si>
    <t>BOG-SJO-BOG</t>
  </si>
  <si>
    <t>BGA-PTY-BGA</t>
  </si>
  <si>
    <t>ADZ-PTY-ADZ</t>
  </si>
  <si>
    <t>BOG-SDQ-BOG</t>
  </si>
  <si>
    <t>BOG-PUJ-BOG</t>
  </si>
  <si>
    <t>BOG-HAV-BOG</t>
  </si>
  <si>
    <t>BOG-AUA-BOG</t>
  </si>
  <si>
    <t>BOG-CUR-BOG</t>
  </si>
  <si>
    <t>MDE-CUR-MDE</t>
  </si>
  <si>
    <t>CLO-AUA-CLO</t>
  </si>
  <si>
    <t>MDE-AUA-MDE</t>
  </si>
  <si>
    <t>ESTADOS UNIDOS</t>
  </si>
  <si>
    <t>CANADA</t>
  </si>
  <si>
    <t>PUERTO RICO</t>
  </si>
  <si>
    <t>ECUADOR</t>
  </si>
  <si>
    <t>PERU</t>
  </si>
  <si>
    <t>VENEZUELA</t>
  </si>
  <si>
    <t>BRASIL</t>
  </si>
  <si>
    <t>CHILE</t>
  </si>
  <si>
    <t>ARGENTINA</t>
  </si>
  <si>
    <t>BOLIVIA</t>
  </si>
  <si>
    <t>URUGUAY</t>
  </si>
  <si>
    <t>PARAGUAY</t>
  </si>
  <si>
    <t>ESPAÑA</t>
  </si>
  <si>
    <t>ALEMANIA</t>
  </si>
  <si>
    <t>FRANCIA</t>
  </si>
  <si>
    <t>INGLATERRA</t>
  </si>
  <si>
    <t>PANAMA</t>
  </si>
  <si>
    <t>MEXICO</t>
  </si>
  <si>
    <t>COSTA RICA</t>
  </si>
  <si>
    <t>REPUBLICA DOMINICANA</t>
  </si>
  <si>
    <t>EL SALVADOR</t>
  </si>
  <si>
    <t>GUATEMALA</t>
  </si>
  <si>
    <t>HONDURAS</t>
  </si>
  <si>
    <t>NICARAGUA</t>
  </si>
  <si>
    <t>JAMAICA</t>
  </si>
  <si>
    <t>ANTILLAS HOLANDESAS</t>
  </si>
  <si>
    <t>CUBA</t>
  </si>
  <si>
    <t>BOG-CPQ-BOG</t>
  </si>
  <si>
    <t>BOG-AMS-BOG</t>
  </si>
  <si>
    <t>BOG-LUX-BOG</t>
  </si>
  <si>
    <t>HOLANDA</t>
  </si>
  <si>
    <t>LUXEMBURGO</t>
  </si>
  <si>
    <t>BARBADOS</t>
  </si>
  <si>
    <t>BOGOTA</t>
  </si>
  <si>
    <t>BOGOTA - ELDORADO</t>
  </si>
  <si>
    <t>RIONEGRO - ANTIOQUIA</t>
  </si>
  <si>
    <t>RIONEGRO - JOSE M. CORDOVA</t>
  </si>
  <si>
    <t>CALI</t>
  </si>
  <si>
    <t>CALI - ALFONSO BONILLA ARAGON</t>
  </si>
  <si>
    <t>CARTAGENA</t>
  </si>
  <si>
    <t>CARTAGENA - RAFAEL NUQEZ</t>
  </si>
  <si>
    <t>BARRANQUILLA</t>
  </si>
  <si>
    <t>BARRANQUILLA-E. CORTISSOZ</t>
  </si>
  <si>
    <t>BUCARAMANGA</t>
  </si>
  <si>
    <t>BUCARAMANGA - PALONEGRO</t>
  </si>
  <si>
    <t>SAN ANDRES - ISLA</t>
  </si>
  <si>
    <t>SAN ANDRES-GUSTAVO ROJAS PINILLA</t>
  </si>
  <si>
    <t>SANTA MARTA</t>
  </si>
  <si>
    <t>SANTA MARTA - SIMON BOLIVAR</t>
  </si>
  <si>
    <t>PEREIRA</t>
  </si>
  <si>
    <t>PEREIRA - MATECAÑAS</t>
  </si>
  <si>
    <t>MEDELLIN</t>
  </si>
  <si>
    <t>MEDELLIN - OLAYA HERRERA</t>
  </si>
  <si>
    <t>CUCUTA</t>
  </si>
  <si>
    <t>CUCUTA - CAMILO DAZA</t>
  </si>
  <si>
    <t>MONTERIA</t>
  </si>
  <si>
    <t>MONTERIA - LOS GARZONES</t>
  </si>
  <si>
    <t>EL YOPAL</t>
  </si>
  <si>
    <t>QUIBDO</t>
  </si>
  <si>
    <t>QUIBDO - EL CARAÑO</t>
  </si>
  <si>
    <t>NEIVA</t>
  </si>
  <si>
    <t>NEIVA - BENITO SALAS</t>
  </si>
  <si>
    <t>VALLEDUPAR</t>
  </si>
  <si>
    <t>VALLEDUPAR-ALFONSO LOPEZ P.</t>
  </si>
  <si>
    <t>ARMENIA</t>
  </si>
  <si>
    <t>ARMENIA - EL EDEN</t>
  </si>
  <si>
    <t>PASTO</t>
  </si>
  <si>
    <t>PASTO - ANTONIO NARIQO</t>
  </si>
  <si>
    <t>CAREPA</t>
  </si>
  <si>
    <t>ANTONIO ROLDAN BETANCOURT</t>
  </si>
  <si>
    <t>BARRANCABERMEJA</t>
  </si>
  <si>
    <t>BARRANCABERMEJA-YARIGUIES</t>
  </si>
  <si>
    <t>VILLAVICENCIO</t>
  </si>
  <si>
    <t>VANGUARDIA</t>
  </si>
  <si>
    <t>LETICIA</t>
  </si>
  <si>
    <t>LETICIA-ALFREDO VASQUEZ COBO</t>
  </si>
  <si>
    <t>IBAGUE</t>
  </si>
  <si>
    <t>IBAGUE - PERALES</t>
  </si>
  <si>
    <t>MANIZALES</t>
  </si>
  <si>
    <t>MANIZALES - LA NUBIA</t>
  </si>
  <si>
    <t>PUERTO GAITAN</t>
  </si>
  <si>
    <t>MORELIA</t>
  </si>
  <si>
    <t>RIOHACHA</t>
  </si>
  <si>
    <t>RIOHACHA-ALMIRANTE PADILLA</t>
  </si>
  <si>
    <t>ARAUCA - MUNICIPIO</t>
  </si>
  <si>
    <t>ARAUCA - SANTIAGO PEREZ QUIROZ</t>
  </si>
  <si>
    <t>POPAYAN</t>
  </si>
  <si>
    <t>POPAYAN - GMOLEON VALENCIA</t>
  </si>
  <si>
    <t>MAICAO</t>
  </si>
  <si>
    <t>JORGE ISAACS (ANTES LA MINA)</t>
  </si>
  <si>
    <t>TUMACO</t>
  </si>
  <si>
    <t>TUMACO - LA FLORIDA</t>
  </si>
  <si>
    <t>FLORENCIA</t>
  </si>
  <si>
    <t>GUSTAVO ARTUNDUAGA PAREDES</t>
  </si>
  <si>
    <t>PUERTO ASIS</t>
  </si>
  <si>
    <t>PUERTO ASIS - 3 DE MAYO</t>
  </si>
  <si>
    <t>BAHIA SOLANO</t>
  </si>
  <si>
    <t>BAHIA SOLANO - JOSE C. MUTIS</t>
  </si>
  <si>
    <t>PROVIDENCIA</t>
  </si>
  <si>
    <t>PROVIDENCIA- EL EMBRUJO</t>
  </si>
  <si>
    <t>GUAPI</t>
  </si>
  <si>
    <t>GUAPI - JUAN CASIANO</t>
  </si>
  <si>
    <t>PUERTO CARRENO</t>
  </si>
  <si>
    <t>CARREÑO-GERMAN OLANO</t>
  </si>
  <si>
    <t>NUQUI</t>
  </si>
  <si>
    <t>NUQUI - REYES MURILLO</t>
  </si>
  <si>
    <t>CAUCASIA</t>
  </si>
  <si>
    <t>CAUCASIA- JUAN H. WHITE</t>
  </si>
  <si>
    <t>PUERTO INIRIDA</t>
  </si>
  <si>
    <t>PUERTO INIRIDA - CESAR GAVIRIA TRUJ</t>
  </si>
  <si>
    <t>MITU</t>
  </si>
  <si>
    <t>LA MACARENA</t>
  </si>
  <si>
    <t>LA MACARENA - META</t>
  </si>
  <si>
    <t>SAN JOSE DEL GUAVIARE</t>
  </si>
  <si>
    <t>VILLA GARZON</t>
  </si>
  <si>
    <t>COROZAL</t>
  </si>
  <si>
    <t>COROZAL - LAS BRUJAS</t>
  </si>
  <si>
    <t>URIBIA</t>
  </si>
  <si>
    <t>PUERTO BOLIVAR - PORTETE</t>
  </si>
  <si>
    <t>ALDANA</t>
  </si>
  <si>
    <t>IPIALES - SAN LUIS</t>
  </si>
  <si>
    <t>BUENAVENTURA</t>
  </si>
  <si>
    <t>BUENAVENTURA - GERARDO TOBAR LOPEZ</t>
  </si>
  <si>
    <t>MALAGA</t>
  </si>
  <si>
    <t>TOLU</t>
  </si>
  <si>
    <t>TIMBIQUI</t>
  </si>
  <si>
    <t>EL BAGRE</t>
  </si>
  <si>
    <t>PUERTO BOYACA</t>
  </si>
  <si>
    <t>VELASQUEZ</t>
  </si>
  <si>
    <t>SAN MARTIN</t>
  </si>
  <si>
    <t>MATUPA</t>
  </si>
  <si>
    <t>SOLANO</t>
  </si>
  <si>
    <t>CUMARIBO</t>
  </si>
  <si>
    <t>TARAIRA</t>
  </si>
  <si>
    <t>GUAINIA (BARRANCO MINAS)</t>
  </si>
  <si>
    <t>BARRANCO MINAS</t>
  </si>
  <si>
    <t>CARURU</t>
  </si>
  <si>
    <t>CALOTO</t>
  </si>
  <si>
    <t>LA ARROBLEDA</t>
  </si>
  <si>
    <t>TAME</t>
  </si>
  <si>
    <t>MIRAFLORES - GUAVIARE</t>
  </si>
  <si>
    <t>MIRAFLORES</t>
  </si>
  <si>
    <t>VIGIA DEL FUERTE</t>
  </si>
  <si>
    <t>LA PRIMAVERA</t>
  </si>
  <si>
    <t>PUERTO LEGUIZAMO</t>
  </si>
  <si>
    <t>LA URIBE</t>
  </si>
  <si>
    <t>URIBE</t>
  </si>
  <si>
    <t>MELGAR</t>
  </si>
  <si>
    <t>TOLEMAIDA</t>
  </si>
  <si>
    <t>LA PEDRERA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</si>
</sst>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_);\(#,##0.000\)"/>
    <numFmt numFmtId="173" formatCode="0.0%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1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2"/>
      <name val="Courier"/>
      <family val="3"/>
    </font>
    <font>
      <b/>
      <sz val="12"/>
      <name val="Courier"/>
      <family val="3"/>
    </font>
    <font>
      <sz val="13"/>
      <name val="Arial"/>
      <family val="2"/>
    </font>
    <font>
      <b/>
      <sz val="14"/>
      <name val="Century Gothic"/>
      <family val="2"/>
    </font>
    <font>
      <b/>
      <sz val="13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u val="single"/>
      <sz val="10"/>
      <color indexed="12"/>
      <name val="Courier"/>
      <family val="3"/>
    </font>
    <font>
      <b/>
      <u val="single"/>
      <sz val="16"/>
      <name val="Arial"/>
      <family val="2"/>
    </font>
    <font>
      <sz val="10"/>
      <name val="MS Sans Serif"/>
      <family val="2"/>
    </font>
    <font>
      <b/>
      <sz val="10"/>
      <color indexed="12"/>
      <name val="Century Gothic"/>
      <family val="2"/>
    </font>
    <font>
      <b/>
      <sz val="11"/>
      <color indexed="12"/>
      <name val="Century Gothic"/>
      <family val="2"/>
    </font>
    <font>
      <b/>
      <u val="single"/>
      <sz val="14"/>
      <color indexed="12"/>
      <name val="Arial"/>
      <family val="2"/>
    </font>
    <font>
      <b/>
      <sz val="12"/>
      <color indexed="12"/>
      <name val="Century Gothic"/>
      <family val="2"/>
    </font>
    <font>
      <b/>
      <sz val="13"/>
      <color indexed="12"/>
      <name val="Century Gothic"/>
      <family val="2"/>
    </font>
    <font>
      <sz val="14"/>
      <name val="Century Gothic"/>
      <family val="2"/>
    </font>
    <font>
      <sz val="14"/>
      <name val="MS Sans Serif"/>
      <family val="2"/>
    </font>
    <font>
      <sz val="13"/>
      <name val="Century Gothic"/>
      <family val="2"/>
    </font>
    <font>
      <u val="single"/>
      <sz val="10"/>
      <color indexed="12"/>
      <name val="MS Sans Serif"/>
      <family val="2"/>
    </font>
    <font>
      <b/>
      <u val="single"/>
      <sz val="14"/>
      <color indexed="48"/>
      <name val="Arial"/>
      <family val="2"/>
    </font>
    <font>
      <b/>
      <sz val="14"/>
      <color indexed="12"/>
      <name val="Century Gothic"/>
      <family val="2"/>
    </font>
    <font>
      <b/>
      <sz val="15"/>
      <name val="Century Gothic"/>
      <family val="2"/>
    </font>
    <font>
      <b/>
      <u val="single"/>
      <sz val="15"/>
      <color indexed="12"/>
      <name val="Arial"/>
      <family val="2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b/>
      <sz val="19"/>
      <name val="Arial"/>
      <family val="2"/>
    </font>
    <font>
      <b/>
      <sz val="16"/>
      <color indexed="18"/>
      <name val="Arial"/>
      <family val="2"/>
    </font>
    <font>
      <b/>
      <sz val="13"/>
      <color indexed="18"/>
      <name val="Arial"/>
      <family val="2"/>
    </font>
    <font>
      <u val="single"/>
      <sz val="12"/>
      <color indexed="18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2"/>
    </font>
    <font>
      <b/>
      <sz val="12"/>
      <color indexed="56"/>
      <name val="Century Gothic"/>
      <family val="2"/>
    </font>
    <font>
      <b/>
      <u val="single"/>
      <sz val="16"/>
      <color indexed="48"/>
      <name val="Arial"/>
      <family val="2"/>
    </font>
    <font>
      <sz val="10"/>
      <color indexed="12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Arial"/>
      <family val="2"/>
    </font>
    <font>
      <sz val="10"/>
      <color indexed="62"/>
      <name val="Arial"/>
      <family val="2"/>
    </font>
    <font>
      <b/>
      <sz val="22"/>
      <color indexed="62"/>
      <name val="Arial"/>
      <family val="2"/>
    </font>
    <font>
      <b/>
      <sz val="16"/>
      <color indexed="62"/>
      <name val="Arial"/>
      <family val="2"/>
    </font>
    <font>
      <b/>
      <sz val="14"/>
      <color indexed="62"/>
      <name val="Arial"/>
      <family val="2"/>
    </font>
    <font>
      <sz val="10"/>
      <color indexed="56"/>
      <name val="Arial"/>
      <family val="2"/>
    </font>
    <font>
      <b/>
      <sz val="24"/>
      <color indexed="21"/>
      <name val="Arial"/>
      <family val="2"/>
    </font>
    <font>
      <b/>
      <sz val="19"/>
      <color indexed="56"/>
      <name val="Arial"/>
      <family val="2"/>
    </font>
    <font>
      <b/>
      <sz val="20"/>
      <color indexed="21"/>
      <name val="Arial"/>
      <family val="2"/>
    </font>
    <font>
      <b/>
      <sz val="18"/>
      <color indexed="56"/>
      <name val="Arial"/>
      <family val="2"/>
    </font>
    <font>
      <sz val="10"/>
      <color indexed="56"/>
      <name val="Century Gothic"/>
      <family val="2"/>
    </font>
    <font>
      <sz val="13"/>
      <color indexed="56"/>
      <name val="Century Gothic"/>
      <family val="2"/>
    </font>
    <font>
      <b/>
      <u val="single"/>
      <sz val="18"/>
      <color indexed="16"/>
      <name val="Century Gothic"/>
      <family val="2"/>
    </font>
    <font>
      <sz val="12"/>
      <color indexed="56"/>
      <name val="Century Gothic"/>
      <family val="2"/>
    </font>
    <font>
      <b/>
      <u val="single"/>
      <sz val="22"/>
      <color indexed="56"/>
      <name val="Century Gothic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u val="single"/>
      <sz val="10"/>
      <color indexed="9"/>
      <name val="Arial"/>
      <family val="2"/>
    </font>
    <font>
      <sz val="11"/>
      <color indexed="56"/>
      <name val="Century Gothic"/>
      <family val="2"/>
    </font>
    <font>
      <sz val="10"/>
      <color indexed="49"/>
      <name val="Century Gothic"/>
      <family val="2"/>
    </font>
    <font>
      <sz val="10"/>
      <color indexed="36"/>
      <name val="Century Gothic"/>
      <family val="2"/>
    </font>
    <font>
      <b/>
      <u val="single"/>
      <sz val="14"/>
      <color indexed="9"/>
      <name val="Arial"/>
      <family val="2"/>
    </font>
    <font>
      <b/>
      <sz val="18"/>
      <color indexed="49"/>
      <name val="Arial"/>
      <family val="2"/>
    </font>
    <font>
      <b/>
      <u val="single"/>
      <sz val="20"/>
      <color indexed="5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sz val="22"/>
      <color theme="4" tint="-0.24997000396251678"/>
      <name val="Arial"/>
      <family val="2"/>
    </font>
    <font>
      <b/>
      <sz val="16"/>
      <color theme="4" tint="-0.24997000396251678"/>
      <name val="Arial"/>
      <family val="2"/>
    </font>
    <font>
      <b/>
      <sz val="14"/>
      <color theme="4" tint="-0.24997000396251678"/>
      <name val="Arial"/>
      <family val="2"/>
    </font>
    <font>
      <sz val="10"/>
      <color rgb="FF002060"/>
      <name val="Arial"/>
      <family val="2"/>
    </font>
    <font>
      <b/>
      <sz val="24"/>
      <color theme="8" tint="-0.4999699890613556"/>
      <name val="Arial"/>
      <family val="2"/>
    </font>
    <font>
      <b/>
      <sz val="19"/>
      <color rgb="FF002060"/>
      <name val="Arial"/>
      <family val="2"/>
    </font>
    <font>
      <b/>
      <sz val="20"/>
      <color theme="8" tint="-0.4999699890613556"/>
      <name val="Arial"/>
      <family val="2"/>
    </font>
    <font>
      <b/>
      <sz val="18"/>
      <color rgb="FF002060"/>
      <name val="Arial"/>
      <family val="2"/>
    </font>
    <font>
      <sz val="10"/>
      <color rgb="FF002060"/>
      <name val="Century Gothic"/>
      <family val="2"/>
    </font>
    <font>
      <b/>
      <sz val="12"/>
      <color rgb="FF002060"/>
      <name val="Century Gothic"/>
      <family val="2"/>
    </font>
    <font>
      <sz val="13"/>
      <color rgb="FF002060"/>
      <name val="Century Gothic"/>
      <family val="2"/>
    </font>
    <font>
      <b/>
      <u val="single"/>
      <sz val="18"/>
      <color theme="5" tint="-0.4999699890613556"/>
      <name val="Century Gothic"/>
      <family val="2"/>
    </font>
    <font>
      <sz val="12"/>
      <color rgb="FF002060"/>
      <name val="Century Gothic"/>
      <family val="2"/>
    </font>
    <font>
      <b/>
      <u val="single"/>
      <sz val="22"/>
      <color theme="3" tint="-0.4999699890613556"/>
      <name val="Century Gothic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u val="single"/>
      <sz val="10"/>
      <color theme="0"/>
      <name val="Arial"/>
      <family val="2"/>
    </font>
    <font>
      <b/>
      <sz val="11"/>
      <color theme="3" tint="-0.4999699890613556"/>
      <name val="Calibri"/>
      <family val="2"/>
    </font>
    <font>
      <sz val="11"/>
      <color theme="3"/>
      <name val="Century Gothic"/>
      <family val="2"/>
    </font>
    <font>
      <sz val="10"/>
      <color theme="8" tint="-0.24997000396251678"/>
      <name val="Century Gothic"/>
      <family val="2"/>
    </font>
    <font>
      <sz val="10"/>
      <color theme="7" tint="-0.24997000396251678"/>
      <name val="Century Gothic"/>
      <family val="2"/>
    </font>
    <font>
      <b/>
      <u val="single"/>
      <sz val="14"/>
      <color theme="0"/>
      <name val="Arial"/>
      <family val="2"/>
    </font>
    <font>
      <b/>
      <sz val="18"/>
      <color theme="8" tint="0.39998000860214233"/>
      <name val="Arial"/>
      <family val="2"/>
    </font>
    <font>
      <b/>
      <u val="single"/>
      <sz val="20"/>
      <color rgb="FF00206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4"/>
        <bgColor indexed="64"/>
      </patternFill>
    </fill>
  </fills>
  <borders count="2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 style="thick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ck"/>
      <top style="thin"/>
      <bottom style="thick"/>
    </border>
    <border>
      <left style="double"/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 style="double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ck"/>
      <top style="thin"/>
      <bottom style="thin"/>
    </border>
    <border>
      <left style="double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n"/>
      <top style="thin"/>
      <bottom style="thin"/>
    </border>
    <border>
      <left style="thick"/>
      <right style="medium"/>
      <top style="thin"/>
      <bottom style="thin"/>
    </border>
    <border>
      <left style="medium"/>
      <right style="thick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 style="thick"/>
      <top style="thick"/>
      <bottom style="double"/>
    </border>
    <border>
      <left style="double"/>
      <right style="medium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double"/>
      <right style="thin"/>
      <top style="thick"/>
      <bottom style="double"/>
    </border>
    <border>
      <left>
        <color indexed="63"/>
      </left>
      <right style="thin"/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 style="thin"/>
      <top style="thick"/>
      <bottom style="double"/>
    </border>
    <border>
      <left style="medium"/>
      <right style="thin"/>
      <top style="thick"/>
      <bottom style="double"/>
    </border>
    <border>
      <left style="thick"/>
      <right style="medium"/>
      <top style="thick"/>
      <bottom style="double"/>
    </border>
    <border>
      <left style="thin"/>
      <right style="thick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medium"/>
      <bottom style="thick">
        <color theme="5" tint="-0.4999699890613556"/>
      </bottom>
    </border>
    <border>
      <left style="thin"/>
      <right style="thin"/>
      <top style="medium"/>
      <bottom style="thick">
        <color theme="5" tint="-0.4999699890613556"/>
      </bottom>
    </border>
    <border>
      <left style="thin"/>
      <right style="medium"/>
      <top style="medium"/>
      <bottom style="thick">
        <color theme="5" tint="-0.4999699890613556"/>
      </bottom>
    </border>
    <border>
      <left style="medium"/>
      <right style="thin"/>
      <top style="medium"/>
      <bottom style="thick">
        <color theme="5" tint="-0.4999699890613556"/>
      </bottom>
    </border>
    <border>
      <left style="thin"/>
      <right>
        <color indexed="63"/>
      </right>
      <top style="medium"/>
      <bottom style="thick">
        <color theme="5" tint="-0.4999699890613556"/>
      </bottom>
    </border>
    <border>
      <left>
        <color indexed="63"/>
      </left>
      <right style="thin"/>
      <top style="medium"/>
      <bottom style="thick">
        <color theme="5" tint="-0.4999699890613556"/>
      </bottom>
    </border>
    <border>
      <left style="thick"/>
      <right style="medium"/>
      <top style="medium"/>
      <bottom style="thick">
        <color theme="5" tint="-0.4999699890613556"/>
      </bottom>
    </border>
    <border>
      <left style="thin"/>
      <right style="thick"/>
      <top style="medium"/>
      <bottom style="thick">
        <color theme="4" tint="-0.4999699890613556"/>
      </bottom>
    </border>
    <border>
      <left style="thin"/>
      <right style="thin"/>
      <top style="medium"/>
      <bottom style="thick">
        <color theme="4" tint="-0.4999699890613556"/>
      </bottom>
    </border>
    <border>
      <left style="thin"/>
      <right style="medium"/>
      <top style="medium"/>
      <bottom style="thick">
        <color theme="4" tint="-0.4999699890613556"/>
      </bottom>
    </border>
    <border>
      <left style="medium"/>
      <right style="thin"/>
      <top style="medium"/>
      <bottom style="thick">
        <color theme="4" tint="-0.4999699890613556"/>
      </bottom>
    </border>
    <border>
      <left>
        <color indexed="63"/>
      </left>
      <right style="thin"/>
      <top style="medium"/>
      <bottom style="thick">
        <color theme="4" tint="-0.4999699890613556"/>
      </bottom>
    </border>
    <border>
      <left style="thick"/>
      <right style="medium"/>
      <top style="medium"/>
      <bottom style="thick">
        <color theme="4" tint="-0.4999699890613556"/>
      </bottom>
    </border>
    <border>
      <left style="thin"/>
      <right style="thick"/>
      <top style="medium"/>
      <bottom style="thick"/>
    </border>
    <border>
      <left style="double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ck"/>
      <right style="medium"/>
      <top style="medium"/>
      <bottom style="thick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medium"/>
      <top style="medium"/>
      <bottom style="thin"/>
    </border>
    <border>
      <left style="thin"/>
      <right style="thick"/>
      <top style="thin"/>
      <bottom style="medium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medium"/>
      <top style="thin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double"/>
      <right style="thin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ck"/>
      <right style="medium"/>
      <top style="thick"/>
      <bottom style="medium"/>
    </border>
    <border>
      <left>
        <color indexed="63"/>
      </left>
      <right style="thin"/>
      <top style="medium"/>
      <bottom style="thick"/>
    </border>
    <border>
      <left style="thin"/>
      <right style="double"/>
      <top style="medium"/>
      <bottom style="thick"/>
    </border>
    <border>
      <left style="thin"/>
      <right style="double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ck"/>
      <top style="thick"/>
      <bottom style="double"/>
    </border>
    <border>
      <left style="thin"/>
      <right style="medium"/>
      <top style="thick"/>
      <bottom style="double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 style="double"/>
      <top style="thin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double"/>
      <right style="medium"/>
      <top>
        <color indexed="63"/>
      </top>
      <bottom style="thick"/>
    </border>
    <border>
      <left style="thin"/>
      <right>
        <color indexed="63"/>
      </right>
      <top style="thick"/>
      <bottom style="double"/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 style="thin"/>
      <top style="thin"/>
      <bottom style="thick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ck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>
        <color indexed="13"/>
      </left>
      <right>
        <color indexed="63"/>
      </right>
      <top style="thick">
        <color indexed="13"/>
      </top>
      <bottom style="thick">
        <color indexed="13"/>
      </bottom>
    </border>
    <border>
      <left>
        <color indexed="63"/>
      </left>
      <right style="thick">
        <color indexed="13"/>
      </right>
      <top style="thick">
        <color indexed="13"/>
      </top>
      <bottom style="thick">
        <color indexed="1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 style="medium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>
        <color indexed="63"/>
      </left>
      <right style="thin"/>
      <top style="thick"/>
      <bottom style="medium"/>
    </border>
    <border>
      <left style="double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ck"/>
      <right style="medium"/>
      <top style="thick"/>
      <bottom style="thin"/>
    </border>
    <border>
      <left style="thick"/>
      <right style="medium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ck"/>
    </border>
    <border>
      <left style="double"/>
      <right>
        <color indexed="63"/>
      </right>
      <top style="thin"/>
      <bottom style="thin"/>
    </border>
    <border>
      <left style="double"/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n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ck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4" fillId="20" borderId="0" applyNumberFormat="0" applyBorder="0" applyAlignment="0" applyProtection="0"/>
    <xf numFmtId="0" fontId="95" fillId="21" borderId="1" applyNumberFormat="0" applyAlignment="0" applyProtection="0"/>
    <xf numFmtId="0" fontId="96" fillId="22" borderId="2" applyNumberFormat="0" applyAlignment="0" applyProtection="0"/>
    <xf numFmtId="0" fontId="97" fillId="0" borderId="3" applyNumberFormat="0" applyFill="0" applyAlignment="0" applyProtection="0"/>
    <xf numFmtId="0" fontId="98" fillId="0" borderId="0" applyNumberFormat="0" applyFill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3" fillId="26" borderId="0" applyNumberFormat="0" applyBorder="0" applyAlignment="0" applyProtection="0"/>
    <xf numFmtId="0" fontId="93" fillId="27" borderId="0" applyNumberFormat="0" applyBorder="0" applyAlignment="0" applyProtection="0"/>
    <xf numFmtId="0" fontId="93" fillId="28" borderId="0" applyNumberFormat="0" applyBorder="0" applyAlignment="0" applyProtection="0"/>
    <xf numFmtId="0" fontId="99" fillId="29" borderId="1" applyNumberFormat="0" applyAlignment="0" applyProtection="0"/>
    <xf numFmtId="0" fontId="2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2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4" fillId="0" borderId="0">
      <alignment/>
      <protection/>
    </xf>
    <xf numFmtId="0" fontId="103" fillId="0" borderId="0">
      <alignment/>
      <protection/>
    </xf>
    <xf numFmtId="0" fontId="10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04" fillId="21" borderId="5" applyNumberFormat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6" applyNumberFormat="0" applyFill="0" applyAlignment="0" applyProtection="0"/>
    <xf numFmtId="0" fontId="109" fillId="0" borderId="7" applyNumberFormat="0" applyFill="0" applyAlignment="0" applyProtection="0"/>
    <xf numFmtId="0" fontId="98" fillId="0" borderId="8" applyNumberFormat="0" applyFill="0" applyAlignment="0" applyProtection="0"/>
    <xf numFmtId="0" fontId="110" fillId="0" borderId="9" applyNumberFormat="0" applyFill="0" applyAlignment="0" applyProtection="0"/>
  </cellStyleXfs>
  <cellXfs count="685">
    <xf numFmtId="0" fontId="0" fillId="0" borderId="0" xfId="0" applyFont="1" applyAlignment="1">
      <alignment/>
    </xf>
    <xf numFmtId="37" fontId="3" fillId="0" borderId="0" xfId="60" applyFont="1">
      <alignment/>
      <protection/>
    </xf>
    <xf numFmtId="4" fontId="3" fillId="0" borderId="0" xfId="60" applyNumberFormat="1" applyFont="1">
      <alignment/>
      <protection/>
    </xf>
    <xf numFmtId="37" fontId="3" fillId="0" borderId="0" xfId="60" applyFont="1" applyFill="1">
      <alignment/>
      <protection/>
    </xf>
    <xf numFmtId="2" fontId="3" fillId="0" borderId="0" xfId="60" applyNumberFormat="1" applyFont="1" applyFill="1">
      <alignment/>
      <protection/>
    </xf>
    <xf numFmtId="37" fontId="3" fillId="33" borderId="0" xfId="60" applyFont="1" applyFill="1">
      <alignment/>
      <protection/>
    </xf>
    <xf numFmtId="39" fontId="5" fillId="33" borderId="0" xfId="60" applyNumberFormat="1" applyFont="1" applyFill="1" applyBorder="1" applyProtection="1">
      <alignment/>
      <protection/>
    </xf>
    <xf numFmtId="37" fontId="5" fillId="33" borderId="0" xfId="60" applyFont="1" applyFill="1" applyBorder="1">
      <alignment/>
      <protection/>
    </xf>
    <xf numFmtId="2" fontId="6" fillId="34" borderId="10" xfId="60" applyNumberFormat="1" applyFont="1" applyFill="1" applyBorder="1" applyAlignment="1" applyProtection="1">
      <alignment horizontal="right" indent="1"/>
      <protection/>
    </xf>
    <xf numFmtId="2" fontId="6" fillId="0" borderId="11" xfId="60" applyNumberFormat="1" applyFont="1" applyFill="1" applyBorder="1" applyAlignment="1" applyProtection="1">
      <alignment horizontal="center"/>
      <protection/>
    </xf>
    <xf numFmtId="2" fontId="6" fillId="0" borderId="12" xfId="60" applyNumberFormat="1" applyFont="1" applyFill="1" applyBorder="1" applyAlignment="1" applyProtection="1">
      <alignment horizontal="center"/>
      <protection/>
    </xf>
    <xf numFmtId="2" fontId="6" fillId="0" borderId="13" xfId="60" applyNumberFormat="1" applyFont="1" applyFill="1" applyBorder="1" applyAlignment="1" applyProtection="1">
      <alignment horizontal="center"/>
      <protection/>
    </xf>
    <xf numFmtId="2" fontId="6" fillId="0" borderId="14" xfId="60" applyNumberFormat="1" applyFont="1" applyFill="1" applyBorder="1" applyAlignment="1" applyProtection="1">
      <alignment horizontal="center"/>
      <protection/>
    </xf>
    <xf numFmtId="2" fontId="6" fillId="0" borderId="12" xfId="60" applyNumberFormat="1" applyFont="1" applyFill="1" applyBorder="1" applyAlignment="1" applyProtection="1">
      <alignment horizontal="right" indent="1"/>
      <protection/>
    </xf>
    <xf numFmtId="2" fontId="6" fillId="0" borderId="14" xfId="60" applyNumberFormat="1" applyFont="1" applyFill="1" applyBorder="1" applyAlignment="1" applyProtection="1">
      <alignment horizontal="right" indent="1"/>
      <protection/>
    </xf>
    <xf numFmtId="37" fontId="5" fillId="0" borderId="11" xfId="60" applyFont="1" applyFill="1" applyBorder="1" applyAlignment="1" applyProtection="1">
      <alignment horizontal="left"/>
      <protection/>
    </xf>
    <xf numFmtId="2" fontId="6" fillId="34" borderId="15" xfId="60" applyNumberFormat="1" applyFont="1" applyFill="1" applyBorder="1">
      <alignment/>
      <protection/>
    </xf>
    <xf numFmtId="2" fontId="6" fillId="0" borderId="0" xfId="60" applyNumberFormat="1" applyFont="1" applyFill="1" applyBorder="1" applyAlignment="1" applyProtection="1">
      <alignment horizontal="right" indent="1"/>
      <protection/>
    </xf>
    <xf numFmtId="2" fontId="6" fillId="0" borderId="16" xfId="60" applyNumberFormat="1" applyFont="1" applyFill="1" applyBorder="1" applyAlignment="1" applyProtection="1">
      <alignment horizontal="right" indent="1"/>
      <protection/>
    </xf>
    <xf numFmtId="2" fontId="6" fillId="0" borderId="17" xfId="60" applyNumberFormat="1" applyFont="1" applyFill="1" applyBorder="1" applyAlignment="1" applyProtection="1">
      <alignment horizontal="right" indent="1"/>
      <protection/>
    </xf>
    <xf numFmtId="2" fontId="6" fillId="0" borderId="18" xfId="60" applyNumberFormat="1" applyFont="1" applyFill="1" applyBorder="1" applyAlignment="1" applyProtection="1">
      <alignment horizontal="right" indent="1"/>
      <protection/>
    </xf>
    <xf numFmtId="2" fontId="6" fillId="0" borderId="16" xfId="60" applyNumberFormat="1" applyFont="1" applyFill="1" applyBorder="1" applyProtection="1">
      <alignment/>
      <protection/>
    </xf>
    <xf numFmtId="2" fontId="6" fillId="0" borderId="18" xfId="60" applyNumberFormat="1" applyFont="1" applyFill="1" applyBorder="1" applyProtection="1">
      <alignment/>
      <protection/>
    </xf>
    <xf numFmtId="37" fontId="5" fillId="0" borderId="0" xfId="60" applyFont="1" applyFill="1" applyBorder="1" applyAlignment="1" applyProtection="1">
      <alignment horizontal="left"/>
      <protection/>
    </xf>
    <xf numFmtId="37" fontId="7" fillId="0" borderId="18" xfId="60" applyFont="1" applyFill="1" applyBorder="1" applyAlignment="1" applyProtection="1">
      <alignment horizontal="left"/>
      <protection/>
    </xf>
    <xf numFmtId="2" fontId="6" fillId="34" borderId="19" xfId="60" applyNumberFormat="1" applyFont="1" applyFill="1" applyBorder="1">
      <alignment/>
      <protection/>
    </xf>
    <xf numFmtId="2" fontId="6" fillId="0" borderId="20" xfId="60" applyNumberFormat="1" applyFont="1" applyFill="1" applyBorder="1" applyAlignment="1" applyProtection="1">
      <alignment horizontal="right" indent="1"/>
      <protection/>
    </xf>
    <xf numFmtId="2" fontId="6" fillId="0" borderId="21" xfId="60" applyNumberFormat="1" applyFont="1" applyFill="1" applyBorder="1" applyAlignment="1" applyProtection="1">
      <alignment horizontal="right" indent="1"/>
      <protection/>
    </xf>
    <xf numFmtId="2" fontId="6" fillId="0" borderId="22" xfId="60" applyNumberFormat="1" applyFont="1" applyFill="1" applyBorder="1" applyAlignment="1" applyProtection="1">
      <alignment horizontal="right" indent="1"/>
      <protection/>
    </xf>
    <xf numFmtId="2" fontId="6" fillId="0" borderId="23" xfId="60" applyNumberFormat="1" applyFont="1" applyFill="1" applyBorder="1" applyAlignment="1" applyProtection="1">
      <alignment horizontal="right" indent="1"/>
      <protection/>
    </xf>
    <xf numFmtId="2" fontId="6" fillId="0" borderId="21" xfId="60" applyNumberFormat="1" applyFont="1" applyFill="1" applyBorder="1" applyProtection="1">
      <alignment/>
      <protection/>
    </xf>
    <xf numFmtId="2" fontId="6" fillId="0" borderId="23" xfId="60" applyNumberFormat="1" applyFont="1" applyFill="1" applyBorder="1" applyProtection="1">
      <alignment/>
      <protection/>
    </xf>
    <xf numFmtId="37" fontId="3" fillId="0" borderId="20" xfId="60" applyFont="1" applyFill="1" applyBorder="1">
      <alignment/>
      <protection/>
    </xf>
    <xf numFmtId="37" fontId="8" fillId="0" borderId="23" xfId="60" applyFont="1" applyFill="1" applyBorder="1" applyAlignment="1" applyProtection="1">
      <alignment horizontal="left"/>
      <protection/>
    </xf>
    <xf numFmtId="37" fontId="3" fillId="0" borderId="0" xfId="60" applyFont="1" applyFill="1" applyBorder="1">
      <alignment/>
      <protection/>
    </xf>
    <xf numFmtId="37" fontId="9" fillId="0" borderId="18" xfId="60" applyFont="1" applyFill="1" applyBorder="1" applyAlignment="1" applyProtection="1">
      <alignment horizontal="left"/>
      <protection/>
    </xf>
    <xf numFmtId="37" fontId="6" fillId="34" borderId="24" xfId="60" applyFont="1" applyFill="1" applyBorder="1">
      <alignment/>
      <protection/>
    </xf>
    <xf numFmtId="37" fontId="3" fillId="0" borderId="25" xfId="60" applyFont="1" applyFill="1" applyBorder="1" applyProtection="1">
      <alignment/>
      <protection/>
    </xf>
    <xf numFmtId="37" fontId="3" fillId="0" borderId="26" xfId="60" applyFont="1" applyFill="1" applyBorder="1" applyProtection="1">
      <alignment/>
      <protection/>
    </xf>
    <xf numFmtId="37" fontId="3" fillId="0" borderId="27" xfId="60" applyFont="1" applyFill="1" applyBorder="1" applyAlignment="1" applyProtection="1">
      <alignment horizontal="right"/>
      <protection/>
    </xf>
    <xf numFmtId="37" fontId="3" fillId="0" borderId="28" xfId="60" applyFont="1" applyFill="1" applyBorder="1" applyAlignment="1" applyProtection="1">
      <alignment horizontal="right"/>
      <protection/>
    </xf>
    <xf numFmtId="37" fontId="5" fillId="0" borderId="25" xfId="60" applyFont="1" applyFill="1" applyBorder="1" applyAlignment="1" applyProtection="1">
      <alignment horizontal="left"/>
      <protection/>
    </xf>
    <xf numFmtId="37" fontId="7" fillId="0" borderId="28" xfId="60" applyFont="1" applyFill="1" applyBorder="1" applyAlignment="1" applyProtection="1">
      <alignment horizontal="left"/>
      <protection/>
    </xf>
    <xf numFmtId="3" fontId="6" fillId="34" borderId="19" xfId="60" applyNumberFormat="1" applyFont="1" applyFill="1" applyBorder="1" applyAlignment="1">
      <alignment horizontal="right"/>
      <protection/>
    </xf>
    <xf numFmtId="3" fontId="3" fillId="0" borderId="21" xfId="60" applyNumberFormat="1" applyFont="1" applyFill="1" applyBorder="1" applyAlignment="1">
      <alignment horizontal="right"/>
      <protection/>
    </xf>
    <xf numFmtId="3" fontId="3" fillId="0" borderId="22" xfId="60" applyNumberFormat="1" applyFont="1" applyFill="1" applyBorder="1" applyAlignment="1">
      <alignment horizontal="right"/>
      <protection/>
    </xf>
    <xf numFmtId="3" fontId="3" fillId="0" borderId="23" xfId="60" applyNumberFormat="1" applyFont="1" applyFill="1" applyBorder="1" applyAlignment="1">
      <alignment horizontal="right"/>
      <protection/>
    </xf>
    <xf numFmtId="3" fontId="3" fillId="0" borderId="29" xfId="60" applyNumberFormat="1" applyFont="1" applyFill="1" applyBorder="1" applyAlignment="1">
      <alignment horizontal="right"/>
      <protection/>
    </xf>
    <xf numFmtId="37" fontId="10" fillId="0" borderId="0" xfId="60" applyFont="1" applyFill="1" applyBorder="1" applyAlignment="1" applyProtection="1">
      <alignment horizontal="left"/>
      <protection/>
    </xf>
    <xf numFmtId="3" fontId="6" fillId="34" borderId="15" xfId="60" applyNumberFormat="1" applyFont="1" applyFill="1" applyBorder="1" applyAlignment="1">
      <alignment horizontal="right"/>
      <protection/>
    </xf>
    <xf numFmtId="3" fontId="3" fillId="0" borderId="16" xfId="60" applyNumberFormat="1" applyFont="1" applyFill="1" applyBorder="1" applyAlignment="1">
      <alignment horizontal="right"/>
      <protection/>
    </xf>
    <xf numFmtId="3" fontId="3" fillId="0" borderId="17" xfId="60" applyNumberFormat="1" applyFont="1" applyFill="1" applyBorder="1" applyAlignment="1">
      <alignment horizontal="right"/>
      <protection/>
    </xf>
    <xf numFmtId="3" fontId="3" fillId="0" borderId="18" xfId="60" applyNumberFormat="1" applyFont="1" applyFill="1" applyBorder="1" applyAlignment="1">
      <alignment horizontal="right"/>
      <protection/>
    </xf>
    <xf numFmtId="37" fontId="11" fillId="0" borderId="28" xfId="60" applyFont="1" applyFill="1" applyBorder="1" applyAlignment="1" applyProtection="1">
      <alignment horizontal="left"/>
      <protection/>
    </xf>
    <xf numFmtId="37" fontId="5" fillId="0" borderId="0" xfId="60" applyFont="1">
      <alignment/>
      <protection/>
    </xf>
    <xf numFmtId="37" fontId="6" fillId="34" borderId="15" xfId="60" applyFont="1" applyFill="1" applyBorder="1">
      <alignment/>
      <protection/>
    </xf>
    <xf numFmtId="37" fontId="3" fillId="0" borderId="0" xfId="60" applyFont="1" applyFill="1" applyBorder="1" applyProtection="1">
      <alignment/>
      <protection/>
    </xf>
    <xf numFmtId="37" fontId="3" fillId="0" borderId="17" xfId="60" applyFont="1" applyFill="1" applyBorder="1" applyProtection="1">
      <alignment/>
      <protection/>
    </xf>
    <xf numFmtId="37" fontId="3" fillId="0" borderId="16" xfId="60" applyFont="1" applyFill="1" applyBorder="1" applyAlignment="1" applyProtection="1">
      <alignment horizontal="right"/>
      <protection/>
    </xf>
    <xf numFmtId="37" fontId="3" fillId="0" borderId="18" xfId="60" applyFont="1" applyFill="1" applyBorder="1" applyAlignment="1" applyProtection="1">
      <alignment horizontal="right"/>
      <protection/>
    </xf>
    <xf numFmtId="3" fontId="3" fillId="0" borderId="18" xfId="60" applyNumberFormat="1" applyFont="1" applyFill="1" applyBorder="1">
      <alignment/>
      <protection/>
    </xf>
    <xf numFmtId="3" fontId="3" fillId="0" borderId="16" xfId="60" applyNumberFormat="1" applyFont="1" applyFill="1" applyBorder="1">
      <alignment/>
      <protection/>
    </xf>
    <xf numFmtId="37" fontId="6" fillId="0" borderId="0" xfId="60" applyFont="1" applyFill="1" applyBorder="1" applyAlignment="1" applyProtection="1">
      <alignment horizontal="left"/>
      <protection/>
    </xf>
    <xf numFmtId="37" fontId="14" fillId="0" borderId="18" xfId="60" applyFont="1" applyFill="1" applyBorder="1" applyAlignment="1" applyProtection="1">
      <alignment vertical="center"/>
      <protection/>
    </xf>
    <xf numFmtId="3" fontId="3" fillId="0" borderId="27" xfId="60" applyNumberFormat="1" applyFont="1" applyFill="1" applyBorder="1">
      <alignment/>
      <protection/>
    </xf>
    <xf numFmtId="3" fontId="3" fillId="0" borderId="28" xfId="60" applyNumberFormat="1" applyFont="1" applyFill="1" applyBorder="1" applyAlignment="1">
      <alignment horizontal="right"/>
      <protection/>
    </xf>
    <xf numFmtId="37" fontId="6" fillId="0" borderId="25" xfId="60" applyFont="1" applyFill="1" applyBorder="1" applyAlignment="1" applyProtection="1">
      <alignment horizontal="left"/>
      <protection/>
    </xf>
    <xf numFmtId="37" fontId="6" fillId="0" borderId="28" xfId="60" applyFont="1" applyFill="1" applyBorder="1" applyAlignment="1">
      <alignment vertical="center"/>
      <protection/>
    </xf>
    <xf numFmtId="37" fontId="3" fillId="0" borderId="0" xfId="60" applyFont="1" applyFill="1" applyBorder="1" applyAlignment="1" applyProtection="1">
      <alignment horizontal="left"/>
      <protection/>
    </xf>
    <xf numFmtId="37" fontId="6" fillId="0" borderId="0" xfId="60" applyFont="1">
      <alignment/>
      <protection/>
    </xf>
    <xf numFmtId="37" fontId="6" fillId="34" borderId="30" xfId="60" applyFont="1" applyFill="1" applyBorder="1">
      <alignment/>
      <protection/>
    </xf>
    <xf numFmtId="37" fontId="14" fillId="0" borderId="0" xfId="60" applyFont="1">
      <alignment/>
      <protection/>
    </xf>
    <xf numFmtId="37" fontId="13" fillId="35" borderId="31" xfId="60" applyFont="1" applyFill="1" applyBorder="1" applyAlignment="1" applyProtection="1">
      <alignment horizontal="center"/>
      <protection/>
    </xf>
    <xf numFmtId="37" fontId="13" fillId="35" borderId="32" xfId="60" applyFont="1" applyFill="1" applyBorder="1" applyAlignment="1" applyProtection="1">
      <alignment horizontal="center"/>
      <protection/>
    </xf>
    <xf numFmtId="37" fontId="13" fillId="35" borderId="33" xfId="60" applyFont="1" applyFill="1" applyBorder="1" applyAlignment="1" applyProtection="1">
      <alignment horizontal="center"/>
      <protection/>
    </xf>
    <xf numFmtId="37" fontId="13" fillId="35" borderId="34" xfId="60" applyFont="1" applyFill="1" applyBorder="1" applyAlignment="1" applyProtection="1">
      <alignment horizontal="center"/>
      <protection/>
    </xf>
    <xf numFmtId="37" fontId="13" fillId="35" borderId="13" xfId="60" applyFont="1" applyFill="1" applyBorder="1" applyAlignment="1">
      <alignment horizontal="centerContinuous"/>
      <protection/>
    </xf>
    <xf numFmtId="37" fontId="13" fillId="35" borderId="14" xfId="60" applyFont="1" applyFill="1" applyBorder="1" applyAlignment="1" applyProtection="1">
      <alignment horizontal="centerContinuous"/>
      <protection/>
    </xf>
    <xf numFmtId="37" fontId="18" fillId="35" borderId="0" xfId="60" applyFont="1" applyFill="1" applyBorder="1" applyAlignment="1" applyProtection="1">
      <alignment horizontal="center" vertical="center"/>
      <protection/>
    </xf>
    <xf numFmtId="37" fontId="18" fillId="35" borderId="11" xfId="60" applyFont="1" applyFill="1" applyBorder="1" applyAlignment="1" applyProtection="1">
      <alignment vertical="center"/>
      <protection/>
    </xf>
    <xf numFmtId="37" fontId="18" fillId="35" borderId="14" xfId="60" applyFont="1" applyFill="1" applyBorder="1" applyAlignment="1" applyProtection="1">
      <alignment vertical="center"/>
      <protection/>
    </xf>
    <xf numFmtId="37" fontId="20" fillId="35" borderId="17" xfId="60" applyFont="1" applyFill="1" applyBorder="1">
      <alignment/>
      <protection/>
    </xf>
    <xf numFmtId="37" fontId="20" fillId="35" borderId="18" xfId="60" applyFont="1" applyFill="1" applyBorder="1">
      <alignment/>
      <protection/>
    </xf>
    <xf numFmtId="37" fontId="20" fillId="35" borderId="35" xfId="60" applyFont="1" applyFill="1" applyBorder="1">
      <alignment/>
      <protection/>
    </xf>
    <xf numFmtId="37" fontId="20" fillId="35" borderId="36" xfId="60" applyFont="1" applyFill="1" applyBorder="1">
      <alignment/>
      <protection/>
    </xf>
    <xf numFmtId="37" fontId="3" fillId="35" borderId="13" xfId="60" applyFont="1" applyFill="1" applyBorder="1">
      <alignment/>
      <protection/>
    </xf>
    <xf numFmtId="37" fontId="18" fillId="35" borderId="11" xfId="60" applyFont="1" applyFill="1" applyBorder="1" applyAlignment="1">
      <alignment vertical="center"/>
      <protection/>
    </xf>
    <xf numFmtId="37" fontId="18" fillId="35" borderId="14" xfId="60" applyFont="1" applyFill="1" applyBorder="1" applyAlignment="1">
      <alignment vertical="center"/>
      <protection/>
    </xf>
    <xf numFmtId="0" fontId="3" fillId="33" borderId="0" xfId="62" applyNumberFormat="1" applyFont="1" applyFill="1" applyBorder="1">
      <alignment/>
      <protection/>
    </xf>
    <xf numFmtId="37" fontId="3" fillId="0" borderId="28" xfId="60" applyFont="1" applyFill="1" applyBorder="1" applyProtection="1">
      <alignment/>
      <protection/>
    </xf>
    <xf numFmtId="37" fontId="6" fillId="0" borderId="0" xfId="60" applyFont="1" applyFill="1" applyBorder="1" applyAlignment="1" applyProtection="1">
      <alignment horizontal="left" vertical="center"/>
      <protection/>
    </xf>
    <xf numFmtId="37" fontId="18" fillId="35" borderId="35" xfId="60" applyFont="1" applyFill="1" applyBorder="1" applyAlignment="1">
      <alignment horizontal="centerContinuous" vertical="center"/>
      <protection/>
    </xf>
    <xf numFmtId="37" fontId="18" fillId="35" borderId="36" xfId="60" applyFont="1" applyFill="1" applyBorder="1" applyAlignment="1">
      <alignment horizontal="centerContinuous" vertical="center"/>
      <protection/>
    </xf>
    <xf numFmtId="0" fontId="3" fillId="0" borderId="0" xfId="63" applyFont="1">
      <alignment/>
      <protection/>
    </xf>
    <xf numFmtId="0" fontId="4" fillId="0" borderId="0" xfId="62" applyNumberFormat="1" applyFont="1" applyFill="1" applyBorder="1">
      <alignment/>
      <protection/>
    </xf>
    <xf numFmtId="0" fontId="4" fillId="0" borderId="0" xfId="63" applyFont="1">
      <alignment/>
      <protection/>
    </xf>
    <xf numFmtId="0" fontId="25" fillId="0" borderId="0" xfId="63" applyFont="1">
      <alignment/>
      <protection/>
    </xf>
    <xf numFmtId="3" fontId="3" fillId="0" borderId="21" xfId="63" applyNumberFormat="1" applyFont="1" applyBorder="1">
      <alignment/>
      <protection/>
    </xf>
    <xf numFmtId="3" fontId="3" fillId="0" borderId="37" xfId="63" applyNumberFormat="1" applyFont="1" applyBorder="1">
      <alignment/>
      <protection/>
    </xf>
    <xf numFmtId="10" fontId="3" fillId="0" borderId="38" xfId="63" applyNumberFormat="1" applyFont="1" applyBorder="1">
      <alignment/>
      <protection/>
    </xf>
    <xf numFmtId="2" fontId="3" fillId="0" borderId="39" xfId="63" applyNumberFormat="1" applyFont="1" applyBorder="1" applyAlignment="1">
      <alignment horizontal="right"/>
      <protection/>
    </xf>
    <xf numFmtId="0" fontId="3" fillId="0" borderId="40" xfId="63" applyNumberFormat="1" applyFont="1" applyBorder="1" quotePrefix="1">
      <alignment/>
      <protection/>
    </xf>
    <xf numFmtId="2" fontId="3" fillId="0" borderId="41" xfId="63" applyNumberFormat="1" applyFont="1" applyBorder="1">
      <alignment/>
      <protection/>
    </xf>
    <xf numFmtId="3" fontId="3" fillId="0" borderId="42" xfId="63" applyNumberFormat="1" applyFont="1" applyBorder="1">
      <alignment/>
      <protection/>
    </xf>
    <xf numFmtId="3" fontId="3" fillId="0" borderId="43" xfId="63" applyNumberFormat="1" applyFont="1" applyBorder="1">
      <alignment/>
      <protection/>
    </xf>
    <xf numFmtId="10" fontId="3" fillId="0" borderId="44" xfId="63" applyNumberFormat="1" applyFont="1" applyBorder="1">
      <alignment/>
      <protection/>
    </xf>
    <xf numFmtId="2" fontId="3" fillId="0" borderId="41" xfId="63" applyNumberFormat="1" applyFont="1" applyBorder="1" applyAlignment="1">
      <alignment horizontal="right"/>
      <protection/>
    </xf>
    <xf numFmtId="0" fontId="3" fillId="0" borderId="45" xfId="63" applyNumberFormat="1" applyFont="1" applyBorder="1" quotePrefix="1">
      <alignment/>
      <protection/>
    </xf>
    <xf numFmtId="2" fontId="26" fillId="36" borderId="46" xfId="63" applyNumberFormat="1" applyFont="1" applyFill="1" applyBorder="1">
      <alignment/>
      <protection/>
    </xf>
    <xf numFmtId="3" fontId="26" fillId="36" borderId="47" xfId="63" applyNumberFormat="1" applyFont="1" applyFill="1" applyBorder="1">
      <alignment/>
      <protection/>
    </xf>
    <xf numFmtId="3" fontId="26" fillId="36" borderId="48" xfId="63" applyNumberFormat="1" applyFont="1" applyFill="1" applyBorder="1">
      <alignment/>
      <protection/>
    </xf>
    <xf numFmtId="10" fontId="26" fillId="36" borderId="49" xfId="63" applyNumberFormat="1" applyFont="1" applyFill="1" applyBorder="1">
      <alignment/>
      <protection/>
    </xf>
    <xf numFmtId="3" fontId="26" fillId="36" borderId="50" xfId="63" applyNumberFormat="1" applyFont="1" applyFill="1" applyBorder="1">
      <alignment/>
      <protection/>
    </xf>
    <xf numFmtId="3" fontId="26" fillId="36" borderId="51" xfId="63" applyNumberFormat="1" applyFont="1" applyFill="1" applyBorder="1">
      <alignment/>
      <protection/>
    </xf>
    <xf numFmtId="0" fontId="26" fillId="36" borderId="48" xfId="63" applyNumberFormat="1" applyFont="1" applyFill="1" applyBorder="1">
      <alignment/>
      <protection/>
    </xf>
    <xf numFmtId="49" fontId="3" fillId="0" borderId="0" xfId="63" applyNumberFormat="1" applyFont="1" applyAlignment="1">
      <alignment horizontal="center" vertical="center" wrapText="1"/>
      <protection/>
    </xf>
    <xf numFmtId="49" fontId="5" fillId="35" borderId="52" xfId="63" applyNumberFormat="1" applyFont="1" applyFill="1" applyBorder="1" applyAlignment="1">
      <alignment horizontal="center" vertical="center" wrapText="1"/>
      <protection/>
    </xf>
    <xf numFmtId="49" fontId="5" fillId="35" borderId="25" xfId="63" applyNumberFormat="1" applyFont="1" applyFill="1" applyBorder="1" applyAlignment="1">
      <alignment horizontal="center" vertical="center" wrapText="1"/>
      <protection/>
    </xf>
    <xf numFmtId="49" fontId="5" fillId="35" borderId="53" xfId="63" applyNumberFormat="1" applyFont="1" applyFill="1" applyBorder="1" applyAlignment="1">
      <alignment horizontal="center" vertical="center" wrapText="1"/>
      <protection/>
    </xf>
    <xf numFmtId="49" fontId="5" fillId="35" borderId="54" xfId="63" applyNumberFormat="1" applyFont="1" applyFill="1" applyBorder="1" applyAlignment="1">
      <alignment horizontal="center" vertical="center" wrapText="1"/>
      <protection/>
    </xf>
    <xf numFmtId="49" fontId="6" fillId="0" borderId="0" xfId="63" applyNumberFormat="1" applyFont="1" applyAlignment="1">
      <alignment horizontal="center" vertical="center" wrapText="1"/>
      <protection/>
    </xf>
    <xf numFmtId="0" fontId="3" fillId="0" borderId="0" xfId="62" applyNumberFormat="1" applyFont="1" applyFill="1" applyBorder="1">
      <alignment/>
      <protection/>
    </xf>
    <xf numFmtId="0" fontId="28" fillId="0" borderId="0" xfId="63" applyFont="1">
      <alignment/>
      <protection/>
    </xf>
    <xf numFmtId="2" fontId="28" fillId="37" borderId="46" xfId="63" applyNumberFormat="1" applyFont="1" applyFill="1" applyBorder="1">
      <alignment/>
      <protection/>
    </xf>
    <xf numFmtId="3" fontId="28" fillId="37" borderId="47" xfId="63" applyNumberFormat="1" applyFont="1" applyFill="1" applyBorder="1">
      <alignment/>
      <protection/>
    </xf>
    <xf numFmtId="3" fontId="28" fillId="37" borderId="48" xfId="63" applyNumberFormat="1" applyFont="1" applyFill="1" applyBorder="1">
      <alignment/>
      <protection/>
    </xf>
    <xf numFmtId="10" fontId="28" fillId="37" borderId="49" xfId="63" applyNumberFormat="1" applyFont="1" applyFill="1" applyBorder="1">
      <alignment/>
      <protection/>
    </xf>
    <xf numFmtId="0" fontId="28" fillId="37" borderId="48" xfId="63" applyNumberFormat="1" applyFont="1" applyFill="1" applyBorder="1">
      <alignment/>
      <protection/>
    </xf>
    <xf numFmtId="0" fontId="3" fillId="0" borderId="0" xfId="57" applyFont="1" applyFill="1">
      <alignment/>
      <protection/>
    </xf>
    <xf numFmtId="0" fontId="6" fillId="0" borderId="0" xfId="62" applyNumberFormat="1" applyFont="1" applyFill="1" applyBorder="1">
      <alignment/>
      <protection/>
    </xf>
    <xf numFmtId="10" fontId="6" fillId="0" borderId="55" xfId="57" applyNumberFormat="1" applyFont="1" applyFill="1" applyBorder="1" applyAlignment="1">
      <alignment horizontal="right"/>
      <protection/>
    </xf>
    <xf numFmtId="3" fontId="12" fillId="0" borderId="56" xfId="57" applyNumberFormat="1" applyFont="1" applyFill="1" applyBorder="1">
      <alignment/>
      <protection/>
    </xf>
    <xf numFmtId="3" fontId="6" fillId="0" borderId="57" xfId="57" applyNumberFormat="1" applyFont="1" applyFill="1" applyBorder="1">
      <alignment/>
      <protection/>
    </xf>
    <xf numFmtId="3" fontId="6" fillId="0" borderId="58" xfId="57" applyNumberFormat="1" applyFont="1" applyFill="1" applyBorder="1">
      <alignment/>
      <protection/>
    </xf>
    <xf numFmtId="3" fontId="6" fillId="0" borderId="59" xfId="57" applyNumberFormat="1" applyFont="1" applyFill="1" applyBorder="1">
      <alignment/>
      <protection/>
    </xf>
    <xf numFmtId="10" fontId="6" fillId="0" borderId="60" xfId="57" applyNumberFormat="1" applyFont="1" applyFill="1" applyBorder="1">
      <alignment/>
      <protection/>
    </xf>
    <xf numFmtId="3" fontId="6" fillId="0" borderId="61" xfId="57" applyNumberFormat="1" applyFont="1" applyFill="1" applyBorder="1">
      <alignment/>
      <protection/>
    </xf>
    <xf numFmtId="10" fontId="6" fillId="0" borderId="60" xfId="57" applyNumberFormat="1" applyFont="1" applyFill="1" applyBorder="1" applyAlignment="1">
      <alignment horizontal="right"/>
      <protection/>
    </xf>
    <xf numFmtId="0" fontId="6" fillId="0" borderId="62" xfId="57" applyFont="1" applyFill="1" applyBorder="1">
      <alignment/>
      <protection/>
    </xf>
    <xf numFmtId="10" fontId="6" fillId="0" borderId="63" xfId="57" applyNumberFormat="1" applyFont="1" applyFill="1" applyBorder="1" applyAlignment="1">
      <alignment horizontal="right"/>
      <protection/>
    </xf>
    <xf numFmtId="3" fontId="12" fillId="0" borderId="64" xfId="57" applyNumberFormat="1" applyFont="1" applyFill="1" applyBorder="1">
      <alignment/>
      <protection/>
    </xf>
    <xf numFmtId="3" fontId="6" fillId="0" borderId="65" xfId="57" applyNumberFormat="1" applyFont="1" applyFill="1" applyBorder="1">
      <alignment/>
      <protection/>
    </xf>
    <xf numFmtId="3" fontId="6" fillId="0" borderId="66" xfId="57" applyNumberFormat="1" applyFont="1" applyFill="1" applyBorder="1">
      <alignment/>
      <protection/>
    </xf>
    <xf numFmtId="3" fontId="6" fillId="0" borderId="67" xfId="57" applyNumberFormat="1" applyFont="1" applyFill="1" applyBorder="1">
      <alignment/>
      <protection/>
    </xf>
    <xf numFmtId="10" fontId="6" fillId="0" borderId="68" xfId="57" applyNumberFormat="1" applyFont="1" applyFill="1" applyBorder="1">
      <alignment/>
      <protection/>
    </xf>
    <xf numFmtId="3" fontId="6" fillId="0" borderId="69" xfId="57" applyNumberFormat="1" applyFont="1" applyFill="1" applyBorder="1">
      <alignment/>
      <protection/>
    </xf>
    <xf numFmtId="10" fontId="6" fillId="0" borderId="68" xfId="57" applyNumberFormat="1" applyFont="1" applyFill="1" applyBorder="1" applyAlignment="1">
      <alignment horizontal="right"/>
      <protection/>
    </xf>
    <xf numFmtId="0" fontId="6" fillId="0" borderId="70" xfId="57" applyFont="1" applyFill="1" applyBorder="1">
      <alignment/>
      <protection/>
    </xf>
    <xf numFmtId="10" fontId="6" fillId="0" borderId="71" xfId="57" applyNumberFormat="1" applyFont="1" applyFill="1" applyBorder="1" applyAlignment="1">
      <alignment horizontal="right"/>
      <protection/>
    </xf>
    <xf numFmtId="3" fontId="12" fillId="0" borderId="72" xfId="57" applyNumberFormat="1" applyFont="1" applyFill="1" applyBorder="1">
      <alignment/>
      <protection/>
    </xf>
    <xf numFmtId="3" fontId="6" fillId="0" borderId="44" xfId="57" applyNumberFormat="1" applyFont="1" applyFill="1" applyBorder="1">
      <alignment/>
      <protection/>
    </xf>
    <xf numFmtId="3" fontId="6" fillId="0" borderId="73" xfId="57" applyNumberFormat="1" applyFont="1" applyFill="1" applyBorder="1">
      <alignment/>
      <protection/>
    </xf>
    <xf numFmtId="3" fontId="6" fillId="0" borderId="74" xfId="57" applyNumberFormat="1" applyFont="1" applyFill="1" applyBorder="1">
      <alignment/>
      <protection/>
    </xf>
    <xf numFmtId="10" fontId="6" fillId="0" borderId="75" xfId="57" applyNumberFormat="1" applyFont="1" applyFill="1" applyBorder="1">
      <alignment/>
      <protection/>
    </xf>
    <xf numFmtId="3" fontId="6" fillId="0" borderId="43" xfId="57" applyNumberFormat="1" applyFont="1" applyFill="1" applyBorder="1">
      <alignment/>
      <protection/>
    </xf>
    <xf numFmtId="10" fontId="6" fillId="0" borderId="75" xfId="57" applyNumberFormat="1" applyFont="1" applyFill="1" applyBorder="1" applyAlignment="1">
      <alignment horizontal="right"/>
      <protection/>
    </xf>
    <xf numFmtId="0" fontId="6" fillId="0" borderId="76" xfId="57" applyFont="1" applyFill="1" applyBorder="1">
      <alignment/>
      <protection/>
    </xf>
    <xf numFmtId="0" fontId="29" fillId="0" borderId="0" xfId="57" applyFont="1" applyFill="1" applyAlignment="1">
      <alignment vertical="center"/>
      <protection/>
    </xf>
    <xf numFmtId="10" fontId="29" fillId="36" borderId="77" xfId="57" applyNumberFormat="1" applyFont="1" applyFill="1" applyBorder="1" applyAlignment="1">
      <alignment horizontal="right" vertical="center"/>
      <protection/>
    </xf>
    <xf numFmtId="3" fontId="29" fillId="36" borderId="78" xfId="57" applyNumberFormat="1" applyFont="1" applyFill="1" applyBorder="1" applyAlignment="1">
      <alignment vertical="center"/>
      <protection/>
    </xf>
    <xf numFmtId="3" fontId="29" fillId="36" borderId="79" xfId="57" applyNumberFormat="1" applyFont="1" applyFill="1" applyBorder="1" applyAlignment="1">
      <alignment vertical="center"/>
      <protection/>
    </xf>
    <xf numFmtId="3" fontId="29" fillId="36" borderId="80" xfId="57" applyNumberFormat="1" applyFont="1" applyFill="1" applyBorder="1" applyAlignment="1">
      <alignment vertical="center"/>
      <protection/>
    </xf>
    <xf numFmtId="3" fontId="29" fillId="36" borderId="81" xfId="57" applyNumberFormat="1" applyFont="1" applyFill="1" applyBorder="1" applyAlignment="1">
      <alignment vertical="center"/>
      <protection/>
    </xf>
    <xf numFmtId="173" fontId="29" fillId="36" borderId="82" xfId="57" applyNumberFormat="1" applyFont="1" applyFill="1" applyBorder="1" applyAlignment="1">
      <alignment vertical="center"/>
      <protection/>
    </xf>
    <xf numFmtId="3" fontId="29" fillId="36" borderId="83" xfId="57" applyNumberFormat="1" applyFont="1" applyFill="1" applyBorder="1" applyAlignment="1">
      <alignment vertical="center"/>
      <protection/>
    </xf>
    <xf numFmtId="10" fontId="29" fillId="36" borderId="82" xfId="57" applyNumberFormat="1" applyFont="1" applyFill="1" applyBorder="1" applyAlignment="1">
      <alignment horizontal="right" vertical="center"/>
      <protection/>
    </xf>
    <xf numFmtId="3" fontId="29" fillId="36" borderId="84" xfId="57" applyNumberFormat="1" applyFont="1" applyFill="1" applyBorder="1" applyAlignment="1">
      <alignment vertical="center"/>
      <protection/>
    </xf>
    <xf numFmtId="0" fontId="29" fillId="36" borderId="85" xfId="57" applyNumberFormat="1" applyFont="1" applyFill="1" applyBorder="1" applyAlignment="1">
      <alignment vertical="center"/>
      <protection/>
    </xf>
    <xf numFmtId="1" fontId="14" fillId="0" borderId="0" xfId="57" applyNumberFormat="1" applyFont="1" applyFill="1" applyAlignment="1">
      <alignment horizontal="center" vertical="center" wrapText="1"/>
      <protection/>
    </xf>
    <xf numFmtId="49" fontId="13" fillId="35" borderId="57" xfId="57" applyNumberFormat="1" applyFont="1" applyFill="1" applyBorder="1" applyAlignment="1">
      <alignment horizontal="center" vertical="center" wrapText="1"/>
      <protection/>
    </xf>
    <xf numFmtId="49" fontId="13" fillId="35" borderId="58" xfId="57" applyNumberFormat="1" applyFont="1" applyFill="1" applyBorder="1" applyAlignment="1">
      <alignment horizontal="center" vertical="center" wrapText="1"/>
      <protection/>
    </xf>
    <xf numFmtId="49" fontId="13" fillId="35" borderId="61" xfId="57" applyNumberFormat="1" applyFont="1" applyFill="1" applyBorder="1" applyAlignment="1">
      <alignment horizontal="center" vertical="center" wrapText="1"/>
      <protection/>
    </xf>
    <xf numFmtId="49" fontId="13" fillId="35" borderId="59" xfId="57" applyNumberFormat="1" applyFont="1" applyFill="1" applyBorder="1" applyAlignment="1">
      <alignment horizontal="center" vertical="center" wrapText="1"/>
      <protection/>
    </xf>
    <xf numFmtId="1" fontId="30" fillId="0" borderId="0" xfId="57" applyNumberFormat="1" applyFont="1" applyFill="1" applyAlignment="1">
      <alignment horizontal="center" vertical="center" wrapText="1"/>
      <protection/>
    </xf>
    <xf numFmtId="0" fontId="32" fillId="0" borderId="0" xfId="57" applyFont="1" applyFill="1">
      <alignment/>
      <protection/>
    </xf>
    <xf numFmtId="0" fontId="35" fillId="0" borderId="0" xfId="57" applyFont="1" applyFill="1" applyAlignment="1">
      <alignment vertical="center"/>
      <protection/>
    </xf>
    <xf numFmtId="10" fontId="35" fillId="36" borderId="77" xfId="57" applyNumberFormat="1" applyFont="1" applyFill="1" applyBorder="1" applyAlignment="1">
      <alignment horizontal="right" vertical="center"/>
      <protection/>
    </xf>
    <xf numFmtId="3" fontId="35" fillId="36" borderId="78" xfId="57" applyNumberFormat="1" applyFont="1" applyFill="1" applyBorder="1" applyAlignment="1">
      <alignment vertical="center"/>
      <protection/>
    </xf>
    <xf numFmtId="3" fontId="35" fillId="36" borderId="79" xfId="57" applyNumberFormat="1" applyFont="1" applyFill="1" applyBorder="1" applyAlignment="1">
      <alignment vertical="center"/>
      <protection/>
    </xf>
    <xf numFmtId="3" fontId="35" fillId="36" borderId="80" xfId="57" applyNumberFormat="1" applyFont="1" applyFill="1" applyBorder="1" applyAlignment="1">
      <alignment vertical="center"/>
      <protection/>
    </xf>
    <xf numFmtId="3" fontId="35" fillId="36" borderId="81" xfId="57" applyNumberFormat="1" applyFont="1" applyFill="1" applyBorder="1" applyAlignment="1">
      <alignment vertical="center"/>
      <protection/>
    </xf>
    <xf numFmtId="10" fontId="35" fillId="36" borderId="82" xfId="57" applyNumberFormat="1" applyFont="1" applyFill="1" applyBorder="1" applyAlignment="1">
      <alignment vertical="center"/>
      <protection/>
    </xf>
    <xf numFmtId="3" fontId="35" fillId="36" borderId="83" xfId="57" applyNumberFormat="1" applyFont="1" applyFill="1" applyBorder="1" applyAlignment="1">
      <alignment vertical="center"/>
      <protection/>
    </xf>
    <xf numFmtId="10" fontId="35" fillId="36" borderId="82" xfId="57" applyNumberFormat="1" applyFont="1" applyFill="1" applyBorder="1" applyAlignment="1">
      <alignment horizontal="right" vertical="center"/>
      <protection/>
    </xf>
    <xf numFmtId="3" fontId="35" fillId="36" borderId="84" xfId="57" applyNumberFormat="1" applyFont="1" applyFill="1" applyBorder="1" applyAlignment="1">
      <alignment vertical="center"/>
      <protection/>
    </xf>
    <xf numFmtId="0" fontId="35" fillId="36" borderId="85" xfId="57" applyNumberFormat="1" applyFont="1" applyFill="1" applyBorder="1" applyAlignment="1">
      <alignment vertical="center"/>
      <protection/>
    </xf>
    <xf numFmtId="0" fontId="3" fillId="0" borderId="0" xfId="64" applyFont="1">
      <alignment/>
      <protection/>
    </xf>
    <xf numFmtId="0" fontId="25" fillId="0" borderId="0" xfId="64" applyFont="1">
      <alignment/>
      <protection/>
    </xf>
    <xf numFmtId="10" fontId="3" fillId="0" borderId="86" xfId="64" applyNumberFormat="1" applyFont="1" applyBorder="1">
      <alignment/>
      <protection/>
    </xf>
    <xf numFmtId="3" fontId="3" fillId="0" borderId="12" xfId="64" applyNumberFormat="1" applyFont="1" applyBorder="1">
      <alignment/>
      <protection/>
    </xf>
    <xf numFmtId="3" fontId="3" fillId="0" borderId="87" xfId="64" applyNumberFormat="1" applyFont="1" applyBorder="1">
      <alignment/>
      <protection/>
    </xf>
    <xf numFmtId="10" fontId="3" fillId="0" borderId="88" xfId="64" applyNumberFormat="1" applyFont="1" applyBorder="1">
      <alignment/>
      <protection/>
    </xf>
    <xf numFmtId="10" fontId="3" fillId="0" borderId="12" xfId="64" applyNumberFormat="1" applyFont="1" applyBorder="1">
      <alignment/>
      <protection/>
    </xf>
    <xf numFmtId="3" fontId="3" fillId="0" borderId="89" xfId="64" applyNumberFormat="1" applyFont="1" applyBorder="1">
      <alignment/>
      <protection/>
    </xf>
    <xf numFmtId="0" fontId="3" fillId="0" borderId="90" xfId="64" applyNumberFormat="1" applyFont="1" applyBorder="1">
      <alignment/>
      <protection/>
    </xf>
    <xf numFmtId="10" fontId="3" fillId="0" borderId="91" xfId="64" applyNumberFormat="1" applyFont="1" applyBorder="1">
      <alignment/>
      <protection/>
    </xf>
    <xf numFmtId="3" fontId="3" fillId="0" borderId="42" xfId="64" applyNumberFormat="1" applyFont="1" applyBorder="1">
      <alignment/>
      <protection/>
    </xf>
    <xf numFmtId="3" fontId="3" fillId="0" borderId="43" xfId="64" applyNumberFormat="1" applyFont="1" applyBorder="1">
      <alignment/>
      <protection/>
    </xf>
    <xf numFmtId="10" fontId="3" fillId="0" borderId="41" xfId="64" applyNumberFormat="1" applyFont="1" applyBorder="1">
      <alignment/>
      <protection/>
    </xf>
    <xf numFmtId="10" fontId="3" fillId="0" borderId="42" xfId="64" applyNumberFormat="1" applyFont="1" applyBorder="1">
      <alignment/>
      <protection/>
    </xf>
    <xf numFmtId="3" fontId="3" fillId="0" borderId="74" xfId="64" applyNumberFormat="1" applyFont="1" applyBorder="1">
      <alignment/>
      <protection/>
    </xf>
    <xf numFmtId="0" fontId="3" fillId="0" borderId="76" xfId="64" applyNumberFormat="1" applyFont="1" applyBorder="1">
      <alignment/>
      <protection/>
    </xf>
    <xf numFmtId="0" fontId="28" fillId="0" borderId="0" xfId="64" applyFont="1">
      <alignment/>
      <protection/>
    </xf>
    <xf numFmtId="10" fontId="28" fillId="37" borderId="92" xfId="64" applyNumberFormat="1" applyFont="1" applyFill="1" applyBorder="1" applyAlignment="1">
      <alignment vertical="center"/>
      <protection/>
    </xf>
    <xf numFmtId="3" fontId="28" fillId="37" borderId="93" xfId="64" applyNumberFormat="1" applyFont="1" applyFill="1" applyBorder="1" applyAlignment="1">
      <alignment vertical="center"/>
      <protection/>
    </xf>
    <xf numFmtId="10" fontId="28" fillId="37" borderId="94" xfId="64" applyNumberFormat="1" applyFont="1" applyFill="1" applyBorder="1" applyAlignment="1">
      <alignment vertical="center"/>
      <protection/>
    </xf>
    <xf numFmtId="3" fontId="28" fillId="37" borderId="95" xfId="64" applyNumberFormat="1" applyFont="1" applyFill="1" applyBorder="1" applyAlignment="1">
      <alignment vertical="center"/>
      <protection/>
    </xf>
    <xf numFmtId="10" fontId="28" fillId="37" borderId="96" xfId="64" applyNumberFormat="1" applyFont="1" applyFill="1" applyBorder="1" applyAlignment="1">
      <alignment vertical="center"/>
      <protection/>
    </xf>
    <xf numFmtId="3" fontId="28" fillId="37" borderId="97" xfId="64" applyNumberFormat="1" applyFont="1" applyFill="1" applyBorder="1" applyAlignment="1">
      <alignment vertical="center"/>
      <protection/>
    </xf>
    <xf numFmtId="0" fontId="28" fillId="37" borderId="98" xfId="64" applyNumberFormat="1" applyFont="1" applyFill="1" applyBorder="1" applyAlignment="1">
      <alignment vertical="center"/>
      <protection/>
    </xf>
    <xf numFmtId="1" fontId="3" fillId="0" borderId="0" xfId="64" applyNumberFormat="1" applyFont="1" applyAlignment="1">
      <alignment horizontal="center" vertical="center" wrapText="1"/>
      <protection/>
    </xf>
    <xf numFmtId="0" fontId="3" fillId="0" borderId="0" xfId="64" applyFont="1" applyAlignment="1">
      <alignment vertical="center"/>
      <protection/>
    </xf>
    <xf numFmtId="0" fontId="29" fillId="0" borderId="0" xfId="64" applyFont="1">
      <alignment/>
      <protection/>
    </xf>
    <xf numFmtId="10" fontId="32" fillId="37" borderId="99" xfId="64" applyNumberFormat="1" applyFont="1" applyFill="1" applyBorder="1">
      <alignment/>
      <protection/>
    </xf>
    <xf numFmtId="3" fontId="29" fillId="37" borderId="100" xfId="64" applyNumberFormat="1" applyFont="1" applyFill="1" applyBorder="1" applyAlignment="1">
      <alignment vertical="center"/>
      <protection/>
    </xf>
    <xf numFmtId="173" fontId="29" fillId="37" borderId="101" xfId="64" applyNumberFormat="1" applyFont="1" applyFill="1" applyBorder="1" applyAlignment="1">
      <alignment vertical="center"/>
      <protection/>
    </xf>
    <xf numFmtId="3" fontId="29" fillId="37" borderId="102" xfId="64" applyNumberFormat="1" applyFont="1" applyFill="1" applyBorder="1" applyAlignment="1">
      <alignment vertical="center"/>
      <protection/>
    </xf>
    <xf numFmtId="10" fontId="32" fillId="37" borderId="101" xfId="64" applyNumberFormat="1" applyFont="1" applyFill="1" applyBorder="1">
      <alignment/>
      <protection/>
    </xf>
    <xf numFmtId="3" fontId="29" fillId="37" borderId="103" xfId="64" applyNumberFormat="1" applyFont="1" applyFill="1" applyBorder="1" applyAlignment="1">
      <alignment vertical="center"/>
      <protection/>
    </xf>
    <xf numFmtId="0" fontId="29" fillId="37" borderId="104" xfId="64" applyNumberFormat="1" applyFont="1" applyFill="1" applyBorder="1" applyAlignment="1">
      <alignment vertical="center"/>
      <protection/>
    </xf>
    <xf numFmtId="0" fontId="5" fillId="0" borderId="0" xfId="57" applyFont="1" applyFill="1">
      <alignment/>
      <protection/>
    </xf>
    <xf numFmtId="10" fontId="12" fillId="38" borderId="105" xfId="57" applyNumberFormat="1" applyFont="1" applyFill="1" applyBorder="1" applyAlignment="1">
      <alignment horizontal="right"/>
      <protection/>
    </xf>
    <xf numFmtId="3" fontId="12" fillId="38" borderId="106" xfId="57" applyNumberFormat="1" applyFont="1" applyFill="1" applyBorder="1">
      <alignment/>
      <protection/>
    </xf>
    <xf numFmtId="3" fontId="12" fillId="38" borderId="107" xfId="57" applyNumberFormat="1" applyFont="1" applyFill="1" applyBorder="1">
      <alignment/>
      <protection/>
    </xf>
    <xf numFmtId="3" fontId="12" fillId="38" borderId="108" xfId="57" applyNumberFormat="1" applyFont="1" applyFill="1" applyBorder="1">
      <alignment/>
      <protection/>
    </xf>
    <xf numFmtId="10" fontId="12" fillId="38" borderId="109" xfId="57" applyNumberFormat="1" applyFont="1" applyFill="1" applyBorder="1">
      <alignment/>
      <protection/>
    </xf>
    <xf numFmtId="10" fontId="12" fillId="38" borderId="109" xfId="57" applyNumberFormat="1" applyFont="1" applyFill="1" applyBorder="1" applyAlignment="1">
      <alignment horizontal="right"/>
      <protection/>
    </xf>
    <xf numFmtId="0" fontId="12" fillId="38" borderId="110" xfId="57" applyFont="1" applyFill="1" applyBorder="1">
      <alignment/>
      <protection/>
    </xf>
    <xf numFmtId="10" fontId="3" fillId="0" borderId="111" xfId="57" applyNumberFormat="1" applyFont="1" applyFill="1" applyBorder="1" applyAlignment="1">
      <alignment horizontal="right"/>
      <protection/>
    </xf>
    <xf numFmtId="3" fontId="3" fillId="0" borderId="66" xfId="57" applyNumberFormat="1" applyFont="1" applyFill="1" applyBorder="1">
      <alignment/>
      <protection/>
    </xf>
    <xf numFmtId="3" fontId="3" fillId="0" borderId="65" xfId="57" applyNumberFormat="1" applyFont="1" applyFill="1" applyBorder="1">
      <alignment/>
      <protection/>
    </xf>
    <xf numFmtId="3" fontId="3" fillId="0" borderId="112" xfId="57" applyNumberFormat="1" applyFont="1" applyFill="1" applyBorder="1">
      <alignment/>
      <protection/>
    </xf>
    <xf numFmtId="10" fontId="3" fillId="0" borderId="113" xfId="57" applyNumberFormat="1" applyFont="1" applyFill="1" applyBorder="1">
      <alignment/>
      <protection/>
    </xf>
    <xf numFmtId="3" fontId="3" fillId="0" borderId="69" xfId="57" applyNumberFormat="1" applyFont="1" applyFill="1" applyBorder="1">
      <alignment/>
      <protection/>
    </xf>
    <xf numFmtId="10" fontId="3" fillId="0" borderId="113" xfId="57" applyNumberFormat="1" applyFont="1" applyFill="1" applyBorder="1" applyAlignment="1">
      <alignment horizontal="right"/>
      <protection/>
    </xf>
    <xf numFmtId="0" fontId="3" fillId="0" borderId="70" xfId="57" applyFont="1" applyFill="1" applyBorder="1">
      <alignment/>
      <protection/>
    </xf>
    <xf numFmtId="0" fontId="12" fillId="0" borderId="0" xfId="57" applyFont="1" applyFill="1" applyAlignment="1">
      <alignment vertical="center"/>
      <protection/>
    </xf>
    <xf numFmtId="10" fontId="12" fillId="38" borderId="114" xfId="57" applyNumberFormat="1" applyFont="1" applyFill="1" applyBorder="1" applyAlignment="1">
      <alignment horizontal="right" vertical="center"/>
      <protection/>
    </xf>
    <xf numFmtId="3" fontId="12" fillId="38" borderId="115" xfId="57" applyNumberFormat="1" applyFont="1" applyFill="1" applyBorder="1" applyAlignment="1">
      <alignment vertical="center"/>
      <protection/>
    </xf>
    <xf numFmtId="3" fontId="12" fillId="38" borderId="116" xfId="57" applyNumberFormat="1" applyFont="1" applyFill="1" applyBorder="1" applyAlignment="1">
      <alignment vertical="center"/>
      <protection/>
    </xf>
    <xf numFmtId="3" fontId="12" fillId="38" borderId="117" xfId="57" applyNumberFormat="1" applyFont="1" applyFill="1" applyBorder="1" applyAlignment="1">
      <alignment vertical="center"/>
      <protection/>
    </xf>
    <xf numFmtId="10" fontId="12" fillId="38" borderId="118" xfId="57" applyNumberFormat="1" applyFont="1" applyFill="1" applyBorder="1" applyAlignment="1">
      <alignment vertical="center"/>
      <protection/>
    </xf>
    <xf numFmtId="10" fontId="12" fillId="38" borderId="118" xfId="57" applyNumberFormat="1" applyFont="1" applyFill="1" applyBorder="1" applyAlignment="1">
      <alignment horizontal="right" vertical="center"/>
      <protection/>
    </xf>
    <xf numFmtId="0" fontId="12" fillId="38" borderId="119" xfId="57" applyFont="1" applyFill="1" applyBorder="1" applyAlignment="1">
      <alignment vertical="center"/>
      <protection/>
    </xf>
    <xf numFmtId="10" fontId="3" fillId="0" borderId="91" xfId="57" applyNumberFormat="1" applyFont="1" applyFill="1" applyBorder="1" applyAlignment="1">
      <alignment horizontal="right"/>
      <protection/>
    </xf>
    <xf numFmtId="3" fontId="3" fillId="0" borderId="44" xfId="57" applyNumberFormat="1" applyFont="1" applyFill="1" applyBorder="1">
      <alignment/>
      <protection/>
    </xf>
    <xf numFmtId="3" fontId="3" fillId="0" borderId="73" xfId="57" applyNumberFormat="1" applyFont="1" applyFill="1" applyBorder="1">
      <alignment/>
      <protection/>
    </xf>
    <xf numFmtId="3" fontId="3" fillId="0" borderId="43" xfId="57" applyNumberFormat="1" applyFont="1" applyFill="1" applyBorder="1">
      <alignment/>
      <protection/>
    </xf>
    <xf numFmtId="10" fontId="3" fillId="0" borderId="41" xfId="57" applyNumberFormat="1" applyFont="1" applyFill="1" applyBorder="1">
      <alignment/>
      <protection/>
    </xf>
    <xf numFmtId="10" fontId="3" fillId="0" borderId="41" xfId="57" applyNumberFormat="1" applyFont="1" applyFill="1" applyBorder="1" applyAlignment="1">
      <alignment horizontal="right"/>
      <protection/>
    </xf>
    <xf numFmtId="0" fontId="3" fillId="0" borderId="76" xfId="57" applyFont="1" applyFill="1" applyBorder="1">
      <alignment/>
      <protection/>
    </xf>
    <xf numFmtId="3" fontId="3" fillId="0" borderId="42" xfId="57" applyNumberFormat="1" applyFont="1" applyFill="1" applyBorder="1">
      <alignment/>
      <protection/>
    </xf>
    <xf numFmtId="10" fontId="3" fillId="0" borderId="120" xfId="57" applyNumberFormat="1" applyFont="1" applyFill="1" applyBorder="1" applyAlignment="1">
      <alignment horizontal="right"/>
      <protection/>
    </xf>
    <xf numFmtId="3" fontId="3" fillId="0" borderId="121" xfId="57" applyNumberFormat="1" applyFont="1" applyFill="1" applyBorder="1">
      <alignment/>
      <protection/>
    </xf>
    <xf numFmtId="3" fontId="3" fillId="0" borderId="122" xfId="57" applyNumberFormat="1" applyFont="1" applyFill="1" applyBorder="1">
      <alignment/>
      <protection/>
    </xf>
    <xf numFmtId="3" fontId="3" fillId="0" borderId="123" xfId="57" applyNumberFormat="1" applyFont="1" applyFill="1" applyBorder="1">
      <alignment/>
      <protection/>
    </xf>
    <xf numFmtId="10" fontId="3" fillId="0" borderId="124" xfId="57" applyNumberFormat="1" applyFont="1" applyFill="1" applyBorder="1">
      <alignment/>
      <protection/>
    </xf>
    <xf numFmtId="10" fontId="3" fillId="0" borderId="124" xfId="57" applyNumberFormat="1" applyFont="1" applyFill="1" applyBorder="1" applyAlignment="1">
      <alignment horizontal="right"/>
      <protection/>
    </xf>
    <xf numFmtId="0" fontId="3" fillId="0" borderId="125" xfId="57" applyFont="1" applyFill="1" applyBorder="1">
      <alignment/>
      <protection/>
    </xf>
    <xf numFmtId="0" fontId="28" fillId="0" borderId="0" xfId="57" applyFont="1" applyFill="1" applyAlignment="1">
      <alignment vertical="center"/>
      <protection/>
    </xf>
    <xf numFmtId="10" fontId="28" fillId="36" borderId="126" xfId="57" applyNumberFormat="1" applyFont="1" applyFill="1" applyBorder="1" applyAlignment="1">
      <alignment horizontal="right" vertical="center"/>
      <protection/>
    </xf>
    <xf numFmtId="3" fontId="28" fillId="36" borderId="127" xfId="57" applyNumberFormat="1" applyFont="1" applyFill="1" applyBorder="1" applyAlignment="1">
      <alignment vertical="center"/>
      <protection/>
    </xf>
    <xf numFmtId="3" fontId="28" fillId="36" borderId="128" xfId="57" applyNumberFormat="1" applyFont="1" applyFill="1" applyBorder="1" applyAlignment="1">
      <alignment vertical="center"/>
      <protection/>
    </xf>
    <xf numFmtId="3" fontId="28" fillId="36" borderId="129" xfId="57" applyNumberFormat="1" applyFont="1" applyFill="1" applyBorder="1" applyAlignment="1">
      <alignment vertical="center"/>
      <protection/>
    </xf>
    <xf numFmtId="9" fontId="28" fillId="36" borderId="130" xfId="57" applyNumberFormat="1" applyFont="1" applyFill="1" applyBorder="1" applyAlignment="1">
      <alignment vertical="center"/>
      <protection/>
    </xf>
    <xf numFmtId="0" fontId="28" fillId="36" borderId="131" xfId="57" applyNumberFormat="1" applyFont="1" applyFill="1" applyBorder="1" applyAlignment="1">
      <alignment vertical="center"/>
      <protection/>
    </xf>
    <xf numFmtId="1" fontId="3" fillId="0" borderId="0" xfId="57" applyNumberFormat="1" applyFont="1" applyFill="1" applyAlignment="1">
      <alignment horizontal="center" vertical="center" wrapText="1"/>
      <protection/>
    </xf>
    <xf numFmtId="49" fontId="12" fillId="35" borderId="57" xfId="57" applyNumberFormat="1" applyFont="1" applyFill="1" applyBorder="1" applyAlignment="1">
      <alignment horizontal="center" vertical="center" wrapText="1"/>
      <protection/>
    </xf>
    <xf numFmtId="49" fontId="12" fillId="35" borderId="58" xfId="57" applyNumberFormat="1" applyFont="1" applyFill="1" applyBorder="1" applyAlignment="1">
      <alignment horizontal="center" vertical="center" wrapText="1"/>
      <protection/>
    </xf>
    <xf numFmtId="49" fontId="12" fillId="35" borderId="61" xfId="57" applyNumberFormat="1" applyFont="1" applyFill="1" applyBorder="1" applyAlignment="1">
      <alignment horizontal="center" vertical="center" wrapText="1"/>
      <protection/>
    </xf>
    <xf numFmtId="0" fontId="14" fillId="0" borderId="0" xfId="57" applyFont="1" applyFill="1">
      <alignment/>
      <protection/>
    </xf>
    <xf numFmtId="10" fontId="6" fillId="38" borderId="105" xfId="57" applyNumberFormat="1" applyFont="1" applyFill="1" applyBorder="1" applyAlignment="1">
      <alignment horizontal="right"/>
      <protection/>
    </xf>
    <xf numFmtId="3" fontId="6" fillId="38" borderId="132" xfId="57" applyNumberFormat="1" applyFont="1" applyFill="1" applyBorder="1">
      <alignment/>
      <protection/>
    </xf>
    <xf numFmtId="3" fontId="6" fillId="38" borderId="133" xfId="57" applyNumberFormat="1" applyFont="1" applyFill="1" applyBorder="1">
      <alignment/>
      <protection/>
    </xf>
    <xf numFmtId="3" fontId="6" fillId="38" borderId="106" xfId="57" applyNumberFormat="1" applyFont="1" applyFill="1" applyBorder="1">
      <alignment/>
      <protection/>
    </xf>
    <xf numFmtId="3" fontId="6" fillId="38" borderId="107" xfId="57" applyNumberFormat="1" applyFont="1" applyFill="1" applyBorder="1">
      <alignment/>
      <protection/>
    </xf>
    <xf numFmtId="3" fontId="6" fillId="38" borderId="108" xfId="57" applyNumberFormat="1" applyFont="1" applyFill="1" applyBorder="1">
      <alignment/>
      <protection/>
    </xf>
    <xf numFmtId="10" fontId="6" fillId="38" borderId="109" xfId="57" applyNumberFormat="1" applyFont="1" applyFill="1" applyBorder="1">
      <alignment/>
      <protection/>
    </xf>
    <xf numFmtId="10" fontId="6" fillId="38" borderId="109" xfId="57" applyNumberFormat="1" applyFont="1" applyFill="1" applyBorder="1" applyAlignment="1">
      <alignment horizontal="right"/>
      <protection/>
    </xf>
    <xf numFmtId="0" fontId="6" fillId="38" borderId="110" xfId="57" applyFont="1" applyFill="1" applyBorder="1">
      <alignment/>
      <protection/>
    </xf>
    <xf numFmtId="3" fontId="3" fillId="0" borderId="67" xfId="57" applyNumberFormat="1" applyFont="1" applyFill="1" applyBorder="1">
      <alignment/>
      <protection/>
    </xf>
    <xf numFmtId="3" fontId="3" fillId="0" borderId="134" xfId="57" applyNumberFormat="1" applyFont="1" applyFill="1" applyBorder="1">
      <alignment/>
      <protection/>
    </xf>
    <xf numFmtId="10" fontId="6" fillId="0" borderId="113" xfId="57" applyNumberFormat="1" applyFont="1" applyFill="1" applyBorder="1" applyAlignment="1">
      <alignment horizontal="right"/>
      <protection/>
    </xf>
    <xf numFmtId="0" fontId="12" fillId="0" borderId="0" xfId="57" applyFont="1" applyFill="1">
      <alignment/>
      <protection/>
    </xf>
    <xf numFmtId="10" fontId="6" fillId="38" borderId="114" xfId="57" applyNumberFormat="1" applyFont="1" applyFill="1" applyBorder="1" applyAlignment="1">
      <alignment horizontal="right"/>
      <protection/>
    </xf>
    <xf numFmtId="3" fontId="6" fillId="38" borderId="135" xfId="57" applyNumberFormat="1" applyFont="1" applyFill="1" applyBorder="1">
      <alignment/>
      <protection/>
    </xf>
    <xf numFmtId="3" fontId="6" fillId="38" borderId="136" xfId="57" applyNumberFormat="1" applyFont="1" applyFill="1" applyBorder="1">
      <alignment/>
      <protection/>
    </xf>
    <xf numFmtId="3" fontId="6" fillId="38" borderId="115" xfId="57" applyNumberFormat="1" applyFont="1" applyFill="1" applyBorder="1">
      <alignment/>
      <protection/>
    </xf>
    <xf numFmtId="3" fontId="6" fillId="38" borderId="116" xfId="57" applyNumberFormat="1" applyFont="1" applyFill="1" applyBorder="1">
      <alignment/>
      <protection/>
    </xf>
    <xf numFmtId="3" fontId="6" fillId="38" borderId="117" xfId="57" applyNumberFormat="1" applyFont="1" applyFill="1" applyBorder="1">
      <alignment/>
      <protection/>
    </xf>
    <xf numFmtId="10" fontId="6" fillId="38" borderId="118" xfId="57" applyNumberFormat="1" applyFont="1" applyFill="1" applyBorder="1">
      <alignment/>
      <protection/>
    </xf>
    <xf numFmtId="10" fontId="6" fillId="38" borderId="118" xfId="57" applyNumberFormat="1" applyFont="1" applyFill="1" applyBorder="1" applyAlignment="1">
      <alignment horizontal="right"/>
      <protection/>
    </xf>
    <xf numFmtId="0" fontId="6" fillId="38" borderId="119" xfId="57" applyFont="1" applyFill="1" applyBorder="1">
      <alignment/>
      <protection/>
    </xf>
    <xf numFmtId="3" fontId="3" fillId="0" borderId="137" xfId="57" applyNumberFormat="1" applyFont="1" applyFill="1" applyBorder="1">
      <alignment/>
      <protection/>
    </xf>
    <xf numFmtId="3" fontId="3" fillId="0" borderId="74" xfId="57" applyNumberFormat="1" applyFont="1" applyFill="1" applyBorder="1">
      <alignment/>
      <protection/>
    </xf>
    <xf numFmtId="10" fontId="6" fillId="0" borderId="41" xfId="57" applyNumberFormat="1" applyFont="1" applyFill="1" applyBorder="1" applyAlignment="1">
      <alignment horizontal="right"/>
      <protection/>
    </xf>
    <xf numFmtId="3" fontId="3" fillId="0" borderId="138" xfId="57" applyNumberFormat="1" applyFont="1" applyFill="1" applyBorder="1">
      <alignment/>
      <protection/>
    </xf>
    <xf numFmtId="3" fontId="3" fillId="0" borderId="139" xfId="57" applyNumberFormat="1" applyFont="1" applyFill="1" applyBorder="1">
      <alignment/>
      <protection/>
    </xf>
    <xf numFmtId="3" fontId="3" fillId="0" borderId="140" xfId="57" applyNumberFormat="1" applyFont="1" applyFill="1" applyBorder="1">
      <alignment/>
      <protection/>
    </xf>
    <xf numFmtId="10" fontId="6" fillId="0" borderId="124" xfId="57" applyNumberFormat="1" applyFont="1" applyFill="1" applyBorder="1" applyAlignment="1">
      <alignment horizontal="right"/>
      <protection/>
    </xf>
    <xf numFmtId="10" fontId="29" fillId="8" borderId="126" xfId="57" applyNumberFormat="1" applyFont="1" applyFill="1" applyBorder="1" applyAlignment="1">
      <alignment horizontal="right" vertical="center"/>
      <protection/>
    </xf>
    <xf numFmtId="3" fontId="29" fillId="8" borderId="141" xfId="57" applyNumberFormat="1" applyFont="1" applyFill="1" applyBorder="1" applyAlignment="1">
      <alignment vertical="center"/>
      <protection/>
    </xf>
    <xf numFmtId="3" fontId="29" fillId="8" borderId="142" xfId="57" applyNumberFormat="1" applyFont="1" applyFill="1" applyBorder="1" applyAlignment="1">
      <alignment vertical="center"/>
      <protection/>
    </xf>
    <xf numFmtId="3" fontId="29" fillId="8" borderId="143" xfId="57" applyNumberFormat="1" applyFont="1" applyFill="1" applyBorder="1" applyAlignment="1">
      <alignment vertical="center"/>
      <protection/>
    </xf>
    <xf numFmtId="3" fontId="29" fillId="8" borderId="0" xfId="57" applyNumberFormat="1" applyFont="1" applyFill="1" applyBorder="1" applyAlignment="1">
      <alignment vertical="center"/>
      <protection/>
    </xf>
    <xf numFmtId="3" fontId="29" fillId="8" borderId="144" xfId="57" applyNumberFormat="1" applyFont="1" applyFill="1" applyBorder="1" applyAlignment="1">
      <alignment vertical="center"/>
      <protection/>
    </xf>
    <xf numFmtId="10" fontId="29" fillId="8" borderId="145" xfId="57" applyNumberFormat="1" applyFont="1" applyFill="1" applyBorder="1" applyAlignment="1">
      <alignment vertical="center"/>
      <protection/>
    </xf>
    <xf numFmtId="10" fontId="29" fillId="8" borderId="145" xfId="57" applyNumberFormat="1" applyFont="1" applyFill="1" applyBorder="1" applyAlignment="1">
      <alignment horizontal="right" vertical="center"/>
      <protection/>
    </xf>
    <xf numFmtId="0" fontId="29" fillId="8" borderId="146" xfId="57" applyNumberFormat="1" applyFont="1" applyFill="1" applyBorder="1" applyAlignment="1">
      <alignment vertical="center"/>
      <protection/>
    </xf>
    <xf numFmtId="0" fontId="29" fillId="37" borderId="146" xfId="57" applyNumberFormat="1" applyFont="1" applyFill="1" applyBorder="1" applyAlignment="1">
      <alignment vertical="center"/>
      <protection/>
    </xf>
    <xf numFmtId="3" fontId="12" fillId="38" borderId="136" xfId="57" applyNumberFormat="1" applyFont="1" applyFill="1" applyBorder="1" applyAlignment="1">
      <alignment vertical="center"/>
      <protection/>
    </xf>
    <xf numFmtId="10" fontId="12" fillId="38" borderId="91" xfId="57" applyNumberFormat="1" applyFont="1" applyFill="1" applyBorder="1" applyAlignment="1">
      <alignment horizontal="right" vertical="center"/>
      <protection/>
    </xf>
    <xf numFmtId="3" fontId="12" fillId="38" borderId="73" xfId="57" applyNumberFormat="1" applyFont="1" applyFill="1" applyBorder="1" applyAlignment="1">
      <alignment vertical="center"/>
      <protection/>
    </xf>
    <xf numFmtId="3" fontId="12" fillId="38" borderId="44" xfId="57" applyNumberFormat="1" applyFont="1" applyFill="1" applyBorder="1" applyAlignment="1">
      <alignment vertical="center"/>
      <protection/>
    </xf>
    <xf numFmtId="3" fontId="12" fillId="38" borderId="43" xfId="57" applyNumberFormat="1" applyFont="1" applyFill="1" applyBorder="1" applyAlignment="1">
      <alignment vertical="center"/>
      <protection/>
    </xf>
    <xf numFmtId="10" fontId="12" fillId="38" borderId="41" xfId="57" applyNumberFormat="1" applyFont="1" applyFill="1" applyBorder="1" applyAlignment="1">
      <alignment vertical="center"/>
      <protection/>
    </xf>
    <xf numFmtId="10" fontId="12" fillId="38" borderId="41" xfId="57" applyNumberFormat="1" applyFont="1" applyFill="1" applyBorder="1" applyAlignment="1">
      <alignment horizontal="right" vertical="center"/>
      <protection/>
    </xf>
    <xf numFmtId="0" fontId="12" fillId="38" borderId="76" xfId="57" applyFont="1" applyFill="1" applyBorder="1" applyAlignment="1">
      <alignment vertical="center"/>
      <protection/>
    </xf>
    <xf numFmtId="10" fontId="28" fillId="36" borderId="147" xfId="57" applyNumberFormat="1" applyFont="1" applyFill="1" applyBorder="1" applyAlignment="1">
      <alignment horizontal="right" vertical="center"/>
      <protection/>
    </xf>
    <xf numFmtId="3" fontId="28" fillId="36" borderId="80" xfId="57" applyNumberFormat="1" applyFont="1" applyFill="1" applyBorder="1" applyAlignment="1">
      <alignment vertical="center"/>
      <protection/>
    </xf>
    <xf numFmtId="3" fontId="28" fillId="36" borderId="79" xfId="57" applyNumberFormat="1" applyFont="1" applyFill="1" applyBorder="1" applyAlignment="1">
      <alignment vertical="center"/>
      <protection/>
    </xf>
    <xf numFmtId="3" fontId="28" fillId="36" borderId="84" xfId="57" applyNumberFormat="1" applyFont="1" applyFill="1" applyBorder="1" applyAlignment="1">
      <alignment vertical="center"/>
      <protection/>
    </xf>
    <xf numFmtId="173" fontId="28" fillId="36" borderId="148" xfId="57" applyNumberFormat="1" applyFont="1" applyFill="1" applyBorder="1" applyAlignment="1">
      <alignment vertical="center"/>
      <protection/>
    </xf>
    <xf numFmtId="0" fontId="28" fillId="36" borderId="85" xfId="57" applyNumberFormat="1" applyFont="1" applyFill="1" applyBorder="1" applyAlignment="1">
      <alignment vertical="center"/>
      <protection/>
    </xf>
    <xf numFmtId="10" fontId="29" fillId="36" borderId="126" xfId="57" applyNumberFormat="1" applyFont="1" applyFill="1" applyBorder="1" applyAlignment="1">
      <alignment horizontal="right" vertical="center"/>
      <protection/>
    </xf>
    <xf numFmtId="3" fontId="29" fillId="36" borderId="143" xfId="57" applyNumberFormat="1" applyFont="1" applyFill="1" applyBorder="1" applyAlignment="1">
      <alignment vertical="center"/>
      <protection/>
    </xf>
    <xf numFmtId="3" fontId="29" fillId="36" borderId="142" xfId="57" applyNumberFormat="1" applyFont="1" applyFill="1" applyBorder="1" applyAlignment="1">
      <alignment vertical="center"/>
      <protection/>
    </xf>
    <xf numFmtId="3" fontId="29" fillId="36" borderId="0" xfId="57" applyNumberFormat="1" applyFont="1" applyFill="1" applyBorder="1" applyAlignment="1">
      <alignment vertical="center"/>
      <protection/>
    </xf>
    <xf numFmtId="3" fontId="29" fillId="36" borderId="144" xfId="57" applyNumberFormat="1" applyFont="1" applyFill="1" applyBorder="1" applyAlignment="1">
      <alignment vertical="center"/>
      <protection/>
    </xf>
    <xf numFmtId="0" fontId="29" fillId="36" borderId="146" xfId="57" applyNumberFormat="1" applyFont="1" applyFill="1" applyBorder="1" applyAlignment="1">
      <alignment vertical="center"/>
      <protection/>
    </xf>
    <xf numFmtId="0" fontId="5" fillId="0" borderId="0" xfId="57" applyFont="1" applyFill="1" applyAlignment="1">
      <alignment vertical="center"/>
      <protection/>
    </xf>
    <xf numFmtId="10" fontId="12" fillId="38" borderId="105" xfId="57" applyNumberFormat="1" applyFont="1" applyFill="1" applyBorder="1" applyAlignment="1">
      <alignment horizontal="right" vertical="center"/>
      <protection/>
    </xf>
    <xf numFmtId="3" fontId="12" fillId="38" borderId="106" xfId="57" applyNumberFormat="1" applyFont="1" applyFill="1" applyBorder="1" applyAlignment="1">
      <alignment vertical="center"/>
      <protection/>
    </xf>
    <xf numFmtId="3" fontId="12" fillId="38" borderId="107" xfId="57" applyNumberFormat="1" applyFont="1" applyFill="1" applyBorder="1" applyAlignment="1">
      <alignment vertical="center"/>
      <protection/>
    </xf>
    <xf numFmtId="3" fontId="12" fillId="38" borderId="108" xfId="57" applyNumberFormat="1" applyFont="1" applyFill="1" applyBorder="1" applyAlignment="1">
      <alignment vertical="center"/>
      <protection/>
    </xf>
    <xf numFmtId="10" fontId="12" fillId="38" borderId="109" xfId="57" applyNumberFormat="1" applyFont="1" applyFill="1" applyBorder="1" applyAlignment="1">
      <alignment vertical="center"/>
      <protection/>
    </xf>
    <xf numFmtId="0" fontId="12" fillId="38" borderId="110" xfId="57" applyFont="1" applyFill="1" applyBorder="1" applyAlignment="1">
      <alignment vertical="center"/>
      <protection/>
    </xf>
    <xf numFmtId="173" fontId="29" fillId="36" borderId="145" xfId="57" applyNumberFormat="1" applyFont="1" applyFill="1" applyBorder="1" applyAlignment="1">
      <alignment vertical="center"/>
      <protection/>
    </xf>
    <xf numFmtId="0" fontId="38" fillId="0" borderId="0" xfId="56" applyFont="1" applyFill="1">
      <alignment/>
      <protection/>
    </xf>
    <xf numFmtId="0" fontId="39" fillId="0" borderId="0" xfId="56" applyFont="1" applyFill="1">
      <alignment/>
      <protection/>
    </xf>
    <xf numFmtId="0" fontId="111" fillId="3" borderId="36" xfId="56" applyFont="1" applyFill="1" applyBorder="1">
      <alignment/>
      <protection/>
    </xf>
    <xf numFmtId="0" fontId="112" fillId="3" borderId="35" xfId="56" applyFont="1" applyFill="1" applyBorder="1">
      <alignment/>
      <protection/>
    </xf>
    <xf numFmtId="0" fontId="113" fillId="3" borderId="18" xfId="56" applyFont="1" applyFill="1" applyBorder="1">
      <alignment/>
      <protection/>
    </xf>
    <xf numFmtId="0" fontId="112" fillId="3" borderId="17" xfId="56" applyFont="1" applyFill="1" applyBorder="1">
      <alignment/>
      <protection/>
    </xf>
    <xf numFmtId="0" fontId="114" fillId="3" borderId="18" xfId="56" applyFont="1" applyFill="1" applyBorder="1">
      <alignment/>
      <protection/>
    </xf>
    <xf numFmtId="0" fontId="115" fillId="3" borderId="18" xfId="56" applyFont="1" applyFill="1" applyBorder="1">
      <alignment/>
      <protection/>
    </xf>
    <xf numFmtId="0" fontId="111" fillId="3" borderId="18" xfId="56" applyFont="1" applyFill="1" applyBorder="1">
      <alignment/>
      <protection/>
    </xf>
    <xf numFmtId="0" fontId="111" fillId="3" borderId="149" xfId="56" applyFont="1" applyFill="1" applyBorder="1">
      <alignment/>
      <protection/>
    </xf>
    <xf numFmtId="0" fontId="112" fillId="3" borderId="75" xfId="56" applyFont="1" applyFill="1" applyBorder="1">
      <alignment/>
      <protection/>
    </xf>
    <xf numFmtId="17" fontId="39" fillId="0" borderId="0" xfId="56" applyNumberFormat="1" applyFont="1" applyFill="1">
      <alignment/>
      <protection/>
    </xf>
    <xf numFmtId="0" fontId="39" fillId="39" borderId="14" xfId="56" applyFont="1" applyFill="1" applyBorder="1">
      <alignment/>
      <protection/>
    </xf>
    <xf numFmtId="0" fontId="39" fillId="39" borderId="13" xfId="56" applyFont="1" applyFill="1" applyBorder="1">
      <alignment/>
      <protection/>
    </xf>
    <xf numFmtId="0" fontId="44" fillId="36" borderId="150" xfId="56" applyFont="1" applyFill="1" applyBorder="1">
      <alignment/>
      <protection/>
    </xf>
    <xf numFmtId="0" fontId="45" fillId="36" borderId="151" xfId="45" applyFont="1" applyFill="1" applyBorder="1" applyAlignment="1" applyProtection="1">
      <alignment horizontal="left" indent="1"/>
      <protection/>
    </xf>
    <xf numFmtId="0" fontId="44" fillId="3" borderId="152" xfId="56" applyFont="1" applyFill="1" applyBorder="1">
      <alignment/>
      <protection/>
    </xf>
    <xf numFmtId="0" fontId="45" fillId="3" borderId="111" xfId="45" applyFont="1" applyFill="1" applyBorder="1" applyAlignment="1" applyProtection="1">
      <alignment horizontal="left" indent="1"/>
      <protection/>
    </xf>
    <xf numFmtId="0" fontId="44" fillId="36" borderId="152" xfId="56" applyFont="1" applyFill="1" applyBorder="1">
      <alignment/>
      <protection/>
    </xf>
    <xf numFmtId="0" fontId="45" fillId="36" borderId="111" xfId="45" applyFont="1" applyFill="1" applyBorder="1" applyAlignment="1" applyProtection="1">
      <alignment horizontal="left" indent="1"/>
      <protection/>
    </xf>
    <xf numFmtId="0" fontId="45" fillId="36" borderId="91" xfId="45" applyFont="1" applyFill="1" applyBorder="1" applyAlignment="1" applyProtection="1">
      <alignment horizontal="left" indent="1"/>
      <protection/>
    </xf>
    <xf numFmtId="0" fontId="116" fillId="7" borderId="153" xfId="59" applyFont="1" applyFill="1" applyBorder="1">
      <alignment/>
      <protection/>
    </xf>
    <xf numFmtId="0" fontId="116" fillId="7" borderId="0" xfId="59" applyFont="1" applyFill="1">
      <alignment/>
      <protection/>
    </xf>
    <xf numFmtId="0" fontId="117" fillId="7" borderId="154" xfId="59" applyFont="1" applyFill="1" applyBorder="1" applyAlignment="1">
      <alignment/>
      <protection/>
    </xf>
    <xf numFmtId="0" fontId="118" fillId="7" borderId="141" xfId="59" applyFont="1" applyFill="1" applyBorder="1" applyAlignment="1">
      <alignment/>
      <protection/>
    </xf>
    <xf numFmtId="0" fontId="119" fillId="7" borderId="154" xfId="59" applyFont="1" applyFill="1" applyBorder="1" applyAlignment="1">
      <alignment/>
      <protection/>
    </xf>
    <xf numFmtId="0" fontId="120" fillId="7" borderId="141" xfId="59" applyFont="1" applyFill="1" applyBorder="1" applyAlignment="1">
      <alignment/>
      <protection/>
    </xf>
    <xf numFmtId="37" fontId="121" fillId="7" borderId="0" xfId="61" applyFont="1" applyFill="1">
      <alignment/>
      <protection/>
    </xf>
    <xf numFmtId="37" fontId="122" fillId="7" borderId="0" xfId="61" applyFont="1" applyFill="1">
      <alignment/>
      <protection/>
    </xf>
    <xf numFmtId="37" fontId="123" fillId="7" borderId="0" xfId="61" applyFont="1" applyFill="1" applyAlignment="1">
      <alignment horizontal="left" indent="1"/>
      <protection/>
    </xf>
    <xf numFmtId="37" fontId="124" fillId="7" borderId="0" xfId="61" applyFont="1" applyFill="1">
      <alignment/>
      <protection/>
    </xf>
    <xf numFmtId="37" fontId="3" fillId="0" borderId="18" xfId="60" applyFont="1" applyFill="1" applyBorder="1" applyProtection="1">
      <alignment/>
      <protection/>
    </xf>
    <xf numFmtId="0" fontId="45" fillId="0" borderId="111" xfId="45" applyFont="1" applyFill="1" applyBorder="1" applyAlignment="1" applyProtection="1">
      <alignment horizontal="left" indent="1"/>
      <protection/>
    </xf>
    <xf numFmtId="0" fontId="45" fillId="0" borderId="155" xfId="45" applyFont="1" applyFill="1" applyBorder="1" applyAlignment="1" applyProtection="1">
      <alignment horizontal="left" indent="1"/>
      <protection/>
    </xf>
    <xf numFmtId="0" fontId="29" fillId="36" borderId="79" xfId="57" applyNumberFormat="1" applyFont="1" applyFill="1" applyBorder="1" applyAlignment="1">
      <alignment vertical="center"/>
      <protection/>
    </xf>
    <xf numFmtId="0" fontId="6" fillId="0" borderId="156" xfId="57" applyFont="1" applyFill="1" applyBorder="1">
      <alignment/>
      <protection/>
    </xf>
    <xf numFmtId="0" fontId="6" fillId="0" borderId="157" xfId="57" applyFont="1" applyFill="1" applyBorder="1">
      <alignment/>
      <protection/>
    </xf>
    <xf numFmtId="0" fontId="6" fillId="0" borderId="158" xfId="57" applyFont="1" applyFill="1" applyBorder="1">
      <alignment/>
      <protection/>
    </xf>
    <xf numFmtId="0" fontId="5" fillId="3" borderId="0" xfId="57" applyFont="1" applyFill="1">
      <alignment/>
      <protection/>
    </xf>
    <xf numFmtId="0" fontId="3" fillId="3" borderId="0" xfId="57" applyFont="1" applyFill="1">
      <alignment/>
      <protection/>
    </xf>
    <xf numFmtId="49" fontId="13" fillId="35" borderId="159" xfId="57" applyNumberFormat="1" applyFont="1" applyFill="1" applyBorder="1" applyAlignment="1">
      <alignment horizontal="center" vertical="center" wrapText="1"/>
      <protection/>
    </xf>
    <xf numFmtId="37" fontId="125" fillId="7" borderId="0" xfId="61" applyFont="1" applyFill="1" applyAlignment="1">
      <alignment horizontal="left" indent="1"/>
      <protection/>
    </xf>
    <xf numFmtId="37" fontId="126" fillId="7" borderId="0" xfId="61" applyFont="1" applyFill="1">
      <alignment/>
      <protection/>
    </xf>
    <xf numFmtId="0" fontId="42" fillId="4" borderId="160" xfId="58" applyFont="1" applyFill="1" applyBorder="1">
      <alignment/>
      <protection/>
    </xf>
    <xf numFmtId="0" fontId="43" fillId="4" borderId="161" xfId="45" applyFont="1" applyFill="1" applyBorder="1" applyAlignment="1" applyProtection="1">
      <alignment horizontal="left" indent="1"/>
      <protection/>
    </xf>
    <xf numFmtId="0" fontId="45" fillId="3" borderId="162" xfId="45" applyFont="1" applyFill="1" applyBorder="1" applyAlignment="1" applyProtection="1">
      <alignment horizontal="left" indent="1"/>
      <protection/>
    </xf>
    <xf numFmtId="0" fontId="127" fillId="0" borderId="0" xfId="56" applyFont="1" applyFill="1">
      <alignment/>
      <protection/>
    </xf>
    <xf numFmtId="0" fontId="128" fillId="0" borderId="0" xfId="56" applyFont="1" applyFill="1">
      <alignment/>
      <protection/>
    </xf>
    <xf numFmtId="0" fontId="129" fillId="0" borderId="0" xfId="56" applyFont="1" applyFill="1">
      <alignment/>
      <protection/>
    </xf>
    <xf numFmtId="0" fontId="130" fillId="0" borderId="0" xfId="56" applyFont="1" applyFill="1">
      <alignment/>
      <protection/>
    </xf>
    <xf numFmtId="0" fontId="131" fillId="0" borderId="0" xfId="45" applyFont="1" applyFill="1" applyAlignment="1" applyProtection="1">
      <alignment/>
      <protection/>
    </xf>
    <xf numFmtId="37" fontId="48" fillId="0" borderId="0" xfId="60" applyFont="1">
      <alignment/>
      <protection/>
    </xf>
    <xf numFmtId="10" fontId="14" fillId="38" borderId="114" xfId="57" applyNumberFormat="1" applyFont="1" applyFill="1" applyBorder="1" applyAlignment="1">
      <alignment horizontal="right"/>
      <protection/>
    </xf>
    <xf numFmtId="0" fontId="132" fillId="33" borderId="0" xfId="0" applyFont="1" applyFill="1" applyAlignment="1">
      <alignment vertical="center"/>
    </xf>
    <xf numFmtId="37" fontId="133" fillId="0" borderId="0" xfId="60" applyFont="1">
      <alignment/>
      <protection/>
    </xf>
    <xf numFmtId="10" fontId="29" fillId="36" borderId="154" xfId="57" applyNumberFormat="1" applyFont="1" applyFill="1" applyBorder="1" applyAlignment="1">
      <alignment horizontal="right" vertical="center"/>
      <protection/>
    </xf>
    <xf numFmtId="10" fontId="12" fillId="38" borderId="116" xfId="57" applyNumberFormat="1" applyFont="1" applyFill="1" applyBorder="1" applyAlignment="1">
      <alignment horizontal="right" vertical="center"/>
      <protection/>
    </xf>
    <xf numFmtId="10" fontId="3" fillId="0" borderId="65" xfId="57" applyNumberFormat="1" applyFont="1" applyFill="1" applyBorder="1" applyAlignment="1">
      <alignment horizontal="right"/>
      <protection/>
    </xf>
    <xf numFmtId="10" fontId="3" fillId="0" borderId="44" xfId="57" applyNumberFormat="1" applyFont="1" applyFill="1" applyBorder="1" applyAlignment="1">
      <alignment horizontal="right"/>
      <protection/>
    </xf>
    <xf numFmtId="10" fontId="12" fillId="38" borderId="107" xfId="57" applyNumberFormat="1" applyFont="1" applyFill="1" applyBorder="1" applyAlignment="1">
      <alignment horizontal="right" vertical="center"/>
      <protection/>
    </xf>
    <xf numFmtId="3" fontId="29" fillId="36" borderId="163" xfId="57" applyNumberFormat="1" applyFont="1" applyFill="1" applyBorder="1" applyAlignment="1">
      <alignment vertical="center"/>
      <protection/>
    </xf>
    <xf numFmtId="3" fontId="12" fillId="38" borderId="164" xfId="57" applyNumberFormat="1" applyFont="1" applyFill="1" applyBorder="1" applyAlignment="1">
      <alignment vertical="center"/>
      <protection/>
    </xf>
    <xf numFmtId="3" fontId="3" fillId="0" borderId="152" xfId="57" applyNumberFormat="1" applyFont="1" applyFill="1" applyBorder="1">
      <alignment/>
      <protection/>
    </xf>
    <xf numFmtId="3" fontId="3" fillId="0" borderId="165" xfId="57" applyNumberFormat="1" applyFont="1" applyFill="1" applyBorder="1">
      <alignment/>
      <protection/>
    </xf>
    <xf numFmtId="3" fontId="12" fillId="38" borderId="33" xfId="57" applyNumberFormat="1" applyFont="1" applyFill="1" applyBorder="1" applyAlignment="1">
      <alignment vertical="center"/>
      <protection/>
    </xf>
    <xf numFmtId="37" fontId="134" fillId="0" borderId="0" xfId="60" applyFont="1">
      <alignment/>
      <protection/>
    </xf>
    <xf numFmtId="37" fontId="13" fillId="35" borderId="105" xfId="60" applyFont="1" applyFill="1" applyBorder="1" applyAlignment="1" applyProtection="1">
      <alignment horizontal="center"/>
      <protection/>
    </xf>
    <xf numFmtId="37" fontId="3" fillId="0" borderId="126" xfId="60" applyFont="1" applyFill="1" applyBorder="1" applyProtection="1">
      <alignment/>
      <protection/>
    </xf>
    <xf numFmtId="37" fontId="3" fillId="0" borderId="166" xfId="60" applyFont="1" applyFill="1" applyBorder="1" applyProtection="1">
      <alignment/>
      <protection/>
    </xf>
    <xf numFmtId="3" fontId="3" fillId="0" borderId="126" xfId="60" applyNumberFormat="1" applyFont="1" applyFill="1" applyBorder="1" applyAlignment="1">
      <alignment horizontal="right"/>
      <protection/>
    </xf>
    <xf numFmtId="3" fontId="3" fillId="0" borderId="167" xfId="60" applyNumberFormat="1" applyFont="1" applyFill="1" applyBorder="1" applyAlignment="1">
      <alignment horizontal="right"/>
      <protection/>
    </xf>
    <xf numFmtId="2" fontId="6" fillId="0" borderId="167" xfId="60" applyNumberFormat="1" applyFont="1" applyFill="1" applyBorder="1" applyAlignment="1" applyProtection="1">
      <alignment horizontal="right" indent="1"/>
      <protection/>
    </xf>
    <xf numFmtId="2" fontId="6" fillId="0" borderId="126" xfId="60" applyNumberFormat="1" applyFont="1" applyFill="1" applyBorder="1" applyAlignment="1" applyProtection="1">
      <alignment horizontal="right" indent="1"/>
      <protection/>
    </xf>
    <xf numFmtId="2" fontId="6" fillId="0" borderId="86" xfId="60" applyNumberFormat="1" applyFont="1" applyFill="1" applyBorder="1" applyAlignment="1" applyProtection="1">
      <alignment horizontal="center"/>
      <protection/>
    </xf>
    <xf numFmtId="37" fontId="135" fillId="0" borderId="0" xfId="60" applyFont="1">
      <alignment/>
      <protection/>
    </xf>
    <xf numFmtId="173" fontId="29" fillId="36" borderId="154" xfId="57" applyNumberFormat="1" applyFont="1" applyFill="1" applyBorder="1" applyAlignment="1">
      <alignment vertical="center"/>
      <protection/>
    </xf>
    <xf numFmtId="10" fontId="12" fillId="38" borderId="116" xfId="57" applyNumberFormat="1" applyFont="1" applyFill="1" applyBorder="1" applyAlignment="1">
      <alignment vertical="center"/>
      <protection/>
    </xf>
    <xf numFmtId="10" fontId="3" fillId="0" borderId="65" xfId="57" applyNumberFormat="1" applyFont="1" applyFill="1" applyBorder="1">
      <alignment/>
      <protection/>
    </xf>
    <xf numFmtId="10" fontId="3" fillId="0" borderId="44" xfId="57" applyNumberFormat="1" applyFont="1" applyFill="1" applyBorder="1">
      <alignment/>
      <protection/>
    </xf>
    <xf numFmtId="10" fontId="12" fillId="38" borderId="107" xfId="57" applyNumberFormat="1" applyFont="1" applyFill="1" applyBorder="1" applyAlignment="1">
      <alignment vertical="center"/>
      <protection/>
    </xf>
    <xf numFmtId="37" fontId="6" fillId="14" borderId="30" xfId="60" applyFont="1" applyFill="1" applyBorder="1" applyProtection="1">
      <alignment/>
      <protection/>
    </xf>
    <xf numFmtId="37" fontId="6" fillId="14" borderId="15" xfId="60" applyFont="1" applyFill="1" applyBorder="1" applyProtection="1">
      <alignment/>
      <protection/>
    </xf>
    <xf numFmtId="37" fontId="6" fillId="14" borderId="24" xfId="60" applyFont="1" applyFill="1" applyBorder="1" applyProtection="1">
      <alignment/>
      <protection/>
    </xf>
    <xf numFmtId="3" fontId="6" fillId="14" borderId="15" xfId="60" applyNumberFormat="1" applyFont="1" applyFill="1" applyBorder="1" applyAlignment="1">
      <alignment horizontal="right"/>
      <protection/>
    </xf>
    <xf numFmtId="3" fontId="6" fillId="14" borderId="19" xfId="60" applyNumberFormat="1" applyFont="1" applyFill="1" applyBorder="1" applyAlignment="1">
      <alignment horizontal="right"/>
      <protection/>
    </xf>
    <xf numFmtId="37" fontId="3" fillId="14" borderId="24" xfId="60" applyFont="1" applyFill="1" applyBorder="1" applyProtection="1">
      <alignment/>
      <protection/>
    </xf>
    <xf numFmtId="2" fontId="6" fillId="14" borderId="19" xfId="60" applyNumberFormat="1" applyFont="1" applyFill="1" applyBorder="1" applyAlignment="1" applyProtection="1">
      <alignment horizontal="right" indent="1"/>
      <protection/>
    </xf>
    <xf numFmtId="2" fontId="6" fillId="14" borderId="15" xfId="60" applyNumberFormat="1" applyFont="1" applyFill="1" applyBorder="1" applyAlignment="1" applyProtection="1">
      <alignment horizontal="right" indent="1"/>
      <protection/>
    </xf>
    <xf numFmtId="2" fontId="6" fillId="14" borderId="10" xfId="60" applyNumberFormat="1" applyFont="1" applyFill="1" applyBorder="1" applyAlignment="1" applyProtection="1">
      <alignment horizontal="center"/>
      <protection/>
    </xf>
    <xf numFmtId="2" fontId="3" fillId="0" borderId="39" xfId="63" applyNumberFormat="1" applyFont="1" applyBorder="1">
      <alignment/>
      <protection/>
    </xf>
    <xf numFmtId="3" fontId="29" fillId="37" borderId="144" xfId="57" applyNumberFormat="1" applyFont="1" applyFill="1" applyBorder="1" applyAlignment="1">
      <alignment vertical="center"/>
      <protection/>
    </xf>
    <xf numFmtId="3" fontId="29" fillId="37" borderId="0" xfId="57" applyNumberFormat="1" applyFont="1" applyFill="1" applyBorder="1" applyAlignment="1">
      <alignment vertical="center"/>
      <protection/>
    </xf>
    <xf numFmtId="3" fontId="29" fillId="37" borderId="143" xfId="57" applyNumberFormat="1" applyFont="1" applyFill="1" applyBorder="1" applyAlignment="1">
      <alignment vertical="center"/>
      <protection/>
    </xf>
    <xf numFmtId="173" fontId="29" fillId="37" borderId="145" xfId="57" applyNumberFormat="1" applyFont="1" applyFill="1" applyBorder="1" applyAlignment="1">
      <alignment vertical="center"/>
      <protection/>
    </xf>
    <xf numFmtId="10" fontId="29" fillId="37" borderId="126" xfId="57" applyNumberFormat="1" applyFont="1" applyFill="1" applyBorder="1" applyAlignment="1">
      <alignment horizontal="right" vertical="center"/>
      <protection/>
    </xf>
    <xf numFmtId="3" fontId="12" fillId="0" borderId="168" xfId="57" applyNumberFormat="1" applyFont="1" applyFill="1" applyBorder="1">
      <alignment/>
      <protection/>
    </xf>
    <xf numFmtId="37" fontId="9" fillId="0" borderId="14" xfId="60" applyFont="1" applyFill="1" applyBorder="1" applyAlignment="1" applyProtection="1">
      <alignment horizontal="left"/>
      <protection/>
    </xf>
    <xf numFmtId="0" fontId="6" fillId="0" borderId="0" xfId="64" applyFont="1" applyAlignment="1">
      <alignment/>
      <protection/>
    </xf>
    <xf numFmtId="10" fontId="28" fillId="36" borderId="169" xfId="57" applyNumberFormat="1" applyFont="1" applyFill="1" applyBorder="1" applyAlignment="1">
      <alignment horizontal="right" vertical="center"/>
      <protection/>
    </xf>
    <xf numFmtId="3" fontId="3" fillId="0" borderId="36" xfId="60" applyNumberFormat="1" applyFont="1" applyFill="1" applyBorder="1" applyAlignment="1">
      <alignment horizontal="right"/>
      <protection/>
    </xf>
    <xf numFmtId="3" fontId="3" fillId="0" borderId="170" xfId="60" applyNumberFormat="1" applyFont="1" applyFill="1" applyBorder="1">
      <alignment/>
      <protection/>
    </xf>
    <xf numFmtId="3" fontId="3" fillId="0" borderId="170" xfId="60" applyNumberFormat="1" applyFont="1" applyFill="1" applyBorder="1" applyAlignment="1">
      <alignment horizontal="right"/>
      <protection/>
    </xf>
    <xf numFmtId="37" fontId="3" fillId="0" borderId="171" xfId="60" applyFont="1" applyFill="1" applyBorder="1" applyProtection="1">
      <alignment/>
      <protection/>
    </xf>
    <xf numFmtId="37" fontId="3" fillId="0" borderId="36" xfId="60" applyFont="1" applyFill="1" applyBorder="1" applyAlignment="1" applyProtection="1">
      <alignment horizontal="right"/>
      <protection/>
    </xf>
    <xf numFmtId="37" fontId="3" fillId="0" borderId="170" xfId="60" applyFont="1" applyFill="1" applyBorder="1" applyAlignment="1" applyProtection="1">
      <alignment horizontal="right"/>
      <protection/>
    </xf>
    <xf numFmtId="37" fontId="3" fillId="0" borderId="35" xfId="60" applyFont="1" applyFill="1" applyBorder="1" applyProtection="1">
      <alignment/>
      <protection/>
    </xf>
    <xf numFmtId="37" fontId="3" fillId="0" borderId="36" xfId="60" applyFont="1" applyFill="1" applyBorder="1" applyProtection="1">
      <alignment/>
      <protection/>
    </xf>
    <xf numFmtId="37" fontId="3" fillId="0" borderId="151" xfId="60" applyFont="1" applyFill="1" applyBorder="1" applyProtection="1">
      <alignment/>
      <protection/>
    </xf>
    <xf numFmtId="2" fontId="6" fillId="0" borderId="18" xfId="66" applyNumberFormat="1" applyFont="1" applyFill="1" applyBorder="1" applyAlignment="1" applyProtection="1">
      <alignment horizontal="right" indent="1"/>
      <protection/>
    </xf>
    <xf numFmtId="2" fontId="6" fillId="0" borderId="16" xfId="66" applyNumberFormat="1" applyFont="1" applyFill="1" applyBorder="1" applyAlignment="1" applyProtection="1">
      <alignment horizontal="center"/>
      <protection/>
    </xf>
    <xf numFmtId="2" fontId="6" fillId="0" borderId="16" xfId="66" applyNumberFormat="1" applyFont="1" applyFill="1" applyBorder="1" applyAlignment="1" applyProtection="1">
      <alignment horizontal="right" indent="1"/>
      <protection/>
    </xf>
    <xf numFmtId="2" fontId="6" fillId="0" borderId="0" xfId="66" applyNumberFormat="1" applyFont="1" applyFill="1" applyBorder="1" applyAlignment="1" applyProtection="1">
      <alignment horizontal="center"/>
      <protection/>
    </xf>
    <xf numFmtId="2" fontId="6" fillId="0" borderId="18" xfId="66" applyNumberFormat="1" applyFont="1" applyFill="1" applyBorder="1" applyAlignment="1" applyProtection="1">
      <alignment horizontal="center"/>
      <protection/>
    </xf>
    <xf numFmtId="2" fontId="6" fillId="0" borderId="17" xfId="66" applyNumberFormat="1" applyFont="1" applyFill="1" applyBorder="1" applyAlignment="1" applyProtection="1">
      <alignment horizontal="center"/>
      <protection/>
    </xf>
    <xf numFmtId="2" fontId="6" fillId="0" borderId="126" xfId="66" applyNumberFormat="1" applyFont="1" applyFill="1" applyBorder="1" applyAlignment="1" applyProtection="1">
      <alignment horizontal="center"/>
      <protection/>
    </xf>
    <xf numFmtId="2" fontId="6" fillId="14" borderId="15" xfId="66" applyNumberFormat="1" applyFont="1" applyFill="1" applyBorder="1" applyAlignment="1" applyProtection="1">
      <alignment horizontal="center"/>
      <protection/>
    </xf>
    <xf numFmtId="2" fontId="6" fillId="34" borderId="15" xfId="66" applyNumberFormat="1" applyFont="1" applyFill="1" applyBorder="1" applyAlignment="1" applyProtection="1">
      <alignment horizontal="right" indent="1"/>
      <protection/>
    </xf>
    <xf numFmtId="0" fontId="3" fillId="0" borderId="70" xfId="64" applyNumberFormat="1" applyFont="1" applyBorder="1">
      <alignment/>
      <protection/>
    </xf>
    <xf numFmtId="3" fontId="3" fillId="0" borderId="67" xfId="64" applyNumberFormat="1" applyFont="1" applyBorder="1">
      <alignment/>
      <protection/>
    </xf>
    <xf numFmtId="3" fontId="3" fillId="0" borderId="112" xfId="64" applyNumberFormat="1" applyFont="1" applyBorder="1">
      <alignment/>
      <protection/>
    </xf>
    <xf numFmtId="10" fontId="3" fillId="0" borderId="112" xfId="64" applyNumberFormat="1" applyFont="1" applyBorder="1">
      <alignment/>
      <protection/>
    </xf>
    <xf numFmtId="3" fontId="3" fillId="0" borderId="69" xfId="64" applyNumberFormat="1" applyFont="1" applyBorder="1">
      <alignment/>
      <protection/>
    </xf>
    <xf numFmtId="10" fontId="3" fillId="0" borderId="113" xfId="64" applyNumberFormat="1" applyFont="1" applyBorder="1">
      <alignment/>
      <protection/>
    </xf>
    <xf numFmtId="10" fontId="3" fillId="0" borderId="111" xfId="64" applyNumberFormat="1" applyFont="1" applyBorder="1">
      <alignment/>
      <protection/>
    </xf>
    <xf numFmtId="37" fontId="136" fillId="40" borderId="172" xfId="46" applyNumberFormat="1" applyFont="1" applyFill="1" applyBorder="1" applyAlignment="1">
      <alignment/>
    </xf>
    <xf numFmtId="0" fontId="44" fillId="0" borderId="152" xfId="56" applyFont="1" applyFill="1" applyBorder="1">
      <alignment/>
      <protection/>
    </xf>
    <xf numFmtId="0" fontId="44" fillId="0" borderId="173" xfId="56" applyFont="1" applyFill="1" applyBorder="1">
      <alignment/>
      <protection/>
    </xf>
    <xf numFmtId="3" fontId="3" fillId="0" borderId="174" xfId="57" applyNumberFormat="1" applyFont="1" applyFill="1" applyBorder="1">
      <alignment/>
      <protection/>
    </xf>
    <xf numFmtId="37" fontId="47" fillId="40" borderId="175" xfId="46" applyNumberFormat="1" applyFont="1" applyFill="1" applyBorder="1" applyAlignment="1">
      <alignment/>
    </xf>
    <xf numFmtId="1" fontId="14" fillId="0" borderId="0" xfId="64" applyNumberFormat="1" applyFont="1" applyAlignment="1">
      <alignment horizontal="center" vertical="center" wrapText="1"/>
      <protection/>
    </xf>
    <xf numFmtId="0" fontId="3" fillId="0" borderId="176" xfId="63" applyNumberFormat="1" applyFont="1" applyBorder="1" quotePrefix="1">
      <alignment/>
      <protection/>
    </xf>
    <xf numFmtId="3" fontId="3" fillId="0" borderId="69" xfId="63" applyNumberFormat="1" applyFont="1" applyBorder="1">
      <alignment/>
      <protection/>
    </xf>
    <xf numFmtId="3" fontId="3" fillId="0" borderId="112" xfId="63" applyNumberFormat="1" applyFont="1" applyBorder="1">
      <alignment/>
      <protection/>
    </xf>
    <xf numFmtId="10" fontId="3" fillId="0" borderId="65" xfId="63" applyNumberFormat="1" applyFont="1" applyBorder="1">
      <alignment/>
      <protection/>
    </xf>
    <xf numFmtId="2" fontId="3" fillId="0" borderId="113" xfId="63" applyNumberFormat="1" applyFont="1" applyBorder="1" applyAlignment="1">
      <alignment horizontal="right"/>
      <protection/>
    </xf>
    <xf numFmtId="2" fontId="3" fillId="0" borderId="113" xfId="63" applyNumberFormat="1" applyFont="1" applyBorder="1">
      <alignment/>
      <protection/>
    </xf>
    <xf numFmtId="10" fontId="28" fillId="36" borderId="177" xfId="57" applyNumberFormat="1" applyFont="1" applyFill="1" applyBorder="1" applyAlignment="1">
      <alignment horizontal="right" vertical="center"/>
      <protection/>
    </xf>
    <xf numFmtId="0" fontId="3" fillId="0" borderId="178" xfId="63" applyNumberFormat="1" applyFont="1" applyBorder="1" quotePrefix="1">
      <alignment/>
      <protection/>
    </xf>
    <xf numFmtId="3" fontId="3" fillId="0" borderId="123" xfId="63" applyNumberFormat="1" applyFont="1" applyBorder="1">
      <alignment/>
      <protection/>
    </xf>
    <xf numFmtId="3" fontId="3" fillId="0" borderId="140" xfId="63" applyNumberFormat="1" applyFont="1" applyBorder="1">
      <alignment/>
      <protection/>
    </xf>
    <xf numFmtId="10" fontId="3" fillId="0" borderId="122" xfId="63" applyNumberFormat="1" applyFont="1" applyBorder="1">
      <alignment/>
      <protection/>
    </xf>
    <xf numFmtId="2" fontId="3" fillId="0" borderId="124" xfId="63" applyNumberFormat="1" applyFont="1" applyBorder="1" applyAlignment="1">
      <alignment horizontal="right"/>
      <protection/>
    </xf>
    <xf numFmtId="2" fontId="3" fillId="0" borderId="124" xfId="63" applyNumberFormat="1" applyFont="1" applyBorder="1">
      <alignment/>
      <protection/>
    </xf>
    <xf numFmtId="0" fontId="3" fillId="0" borderId="62" xfId="64" applyNumberFormat="1" applyFont="1" applyBorder="1">
      <alignment/>
      <protection/>
    </xf>
    <xf numFmtId="3" fontId="3" fillId="0" borderId="59" xfId="64" applyNumberFormat="1" applyFont="1" applyBorder="1">
      <alignment/>
      <protection/>
    </xf>
    <xf numFmtId="3" fontId="3" fillId="0" borderId="179" xfId="64" applyNumberFormat="1" applyFont="1" applyBorder="1">
      <alignment/>
      <protection/>
    </xf>
    <xf numFmtId="10" fontId="3" fillId="0" borderId="179" xfId="64" applyNumberFormat="1" applyFont="1" applyBorder="1">
      <alignment/>
      <protection/>
    </xf>
    <xf numFmtId="3" fontId="3" fillId="0" borderId="61" xfId="64" applyNumberFormat="1" applyFont="1" applyBorder="1">
      <alignment/>
      <protection/>
    </xf>
    <xf numFmtId="10" fontId="3" fillId="0" borderId="180" xfId="64" applyNumberFormat="1" applyFont="1" applyBorder="1">
      <alignment/>
      <protection/>
    </xf>
    <xf numFmtId="10" fontId="3" fillId="0" borderId="155" xfId="64" applyNumberFormat="1" applyFont="1" applyBorder="1">
      <alignment/>
      <protection/>
    </xf>
    <xf numFmtId="3" fontId="6" fillId="36" borderId="35" xfId="60" applyNumberFormat="1" applyFont="1" applyFill="1" applyBorder="1">
      <alignment/>
      <protection/>
    </xf>
    <xf numFmtId="3" fontId="6" fillId="36" borderId="17" xfId="60" applyNumberFormat="1" applyFont="1" applyFill="1" applyBorder="1">
      <alignment/>
      <protection/>
    </xf>
    <xf numFmtId="3" fontId="6" fillId="36" borderId="26" xfId="60" applyNumberFormat="1" applyFont="1" applyFill="1" applyBorder="1">
      <alignment/>
      <protection/>
    </xf>
    <xf numFmtId="37" fontId="6" fillId="36" borderId="26" xfId="60" applyFont="1" applyFill="1" applyBorder="1" applyAlignment="1" applyProtection="1">
      <alignment horizontal="right"/>
      <protection/>
    </xf>
    <xf numFmtId="3" fontId="6" fillId="36" borderId="17" xfId="60" applyNumberFormat="1" applyFont="1" applyFill="1" applyBorder="1" applyAlignment="1">
      <alignment horizontal="right"/>
      <protection/>
    </xf>
    <xf numFmtId="3" fontId="6" fillId="36" borderId="22" xfId="60" applyNumberFormat="1" applyFont="1" applyFill="1" applyBorder="1" applyAlignment="1">
      <alignment horizontal="right"/>
      <protection/>
    </xf>
    <xf numFmtId="37" fontId="3" fillId="36" borderId="26" xfId="60" applyFont="1" applyFill="1" applyBorder="1" applyAlignment="1" applyProtection="1">
      <alignment horizontal="right"/>
      <protection/>
    </xf>
    <xf numFmtId="2" fontId="6" fillId="36" borderId="17" xfId="66" applyNumberFormat="1" applyFont="1" applyFill="1" applyBorder="1" applyAlignment="1" applyProtection="1">
      <alignment horizontal="center"/>
      <protection/>
    </xf>
    <xf numFmtId="2" fontId="6" fillId="36" borderId="22" xfId="60" applyNumberFormat="1" applyFont="1" applyFill="1" applyBorder="1" applyProtection="1">
      <alignment/>
      <protection/>
    </xf>
    <xf numFmtId="2" fontId="6" fillId="36" borderId="17" xfId="60" applyNumberFormat="1" applyFont="1" applyFill="1" applyBorder="1" applyProtection="1">
      <alignment/>
      <protection/>
    </xf>
    <xf numFmtId="2" fontId="6" fillId="36" borderId="13" xfId="60" applyNumberFormat="1" applyFont="1" applyFill="1" applyBorder="1" applyAlignment="1" applyProtection="1">
      <alignment horizontal="center"/>
      <protection/>
    </xf>
    <xf numFmtId="0" fontId="40" fillId="39" borderId="181" xfId="56" applyFont="1" applyFill="1" applyBorder="1" applyAlignment="1">
      <alignment horizontal="center"/>
      <protection/>
    </xf>
    <xf numFmtId="0" fontId="40" fillId="39" borderId="182" xfId="56" applyFont="1" applyFill="1" applyBorder="1" applyAlignment="1">
      <alignment horizontal="center"/>
      <protection/>
    </xf>
    <xf numFmtId="0" fontId="137" fillId="39" borderId="18" xfId="56" applyFont="1" applyFill="1" applyBorder="1" applyAlignment="1">
      <alignment horizontal="center"/>
      <protection/>
    </xf>
    <xf numFmtId="0" fontId="137" fillId="39" borderId="17" xfId="56" applyFont="1" applyFill="1" applyBorder="1" applyAlignment="1">
      <alignment horizontal="center"/>
      <protection/>
    </xf>
    <xf numFmtId="0" fontId="41" fillId="39" borderId="18" xfId="56" applyFont="1" applyFill="1" applyBorder="1" applyAlignment="1">
      <alignment horizontal="center"/>
      <protection/>
    </xf>
    <xf numFmtId="0" fontId="41" fillId="39" borderId="17" xfId="56" applyFont="1" applyFill="1" applyBorder="1" applyAlignment="1">
      <alignment horizontal="center"/>
      <protection/>
    </xf>
    <xf numFmtId="37" fontId="138" fillId="37" borderId="183" xfId="45" applyNumberFormat="1" applyFont="1" applyFill="1" applyBorder="1" applyAlignment="1" applyProtection="1">
      <alignment horizontal="center"/>
      <protection/>
    </xf>
    <xf numFmtId="37" fontId="138" fillId="37" borderId="184" xfId="45" applyNumberFormat="1" applyFont="1" applyFill="1" applyBorder="1" applyAlignment="1" applyProtection="1">
      <alignment horizontal="center"/>
      <protection/>
    </xf>
    <xf numFmtId="37" fontId="18" fillId="35" borderId="36" xfId="60" applyFont="1" applyFill="1" applyBorder="1" applyAlignment="1">
      <alignment horizontal="center" vertical="center"/>
      <protection/>
    </xf>
    <xf numFmtId="37" fontId="18" fillId="35" borderId="171" xfId="60" applyFont="1" applyFill="1" applyBorder="1" applyAlignment="1">
      <alignment horizontal="center" vertical="center"/>
      <protection/>
    </xf>
    <xf numFmtId="37" fontId="18" fillId="35" borderId="18" xfId="60" applyFont="1" applyFill="1" applyBorder="1" applyAlignment="1">
      <alignment horizontal="center" vertical="center"/>
      <protection/>
    </xf>
    <xf numFmtId="37" fontId="18" fillId="35" borderId="0" xfId="60" applyFont="1" applyFill="1" applyBorder="1" applyAlignment="1">
      <alignment horizontal="center" vertical="center"/>
      <protection/>
    </xf>
    <xf numFmtId="37" fontId="18" fillId="35" borderId="36" xfId="60" applyFont="1" applyFill="1" applyBorder="1" applyAlignment="1" applyProtection="1">
      <alignment horizontal="center" vertical="center"/>
      <protection/>
    </xf>
    <xf numFmtId="37" fontId="18" fillId="35" borderId="171" xfId="60" applyFont="1" applyFill="1" applyBorder="1" applyAlignment="1" applyProtection="1">
      <alignment horizontal="center" vertical="center"/>
      <protection/>
    </xf>
    <xf numFmtId="37" fontId="18" fillId="35" borderId="35" xfId="60" applyFont="1" applyFill="1" applyBorder="1" applyAlignment="1" applyProtection="1">
      <alignment horizontal="center" vertical="center"/>
      <protection/>
    </xf>
    <xf numFmtId="37" fontId="23" fillId="40" borderId="0" xfId="45" applyNumberFormat="1" applyFont="1" applyFill="1" applyBorder="1" applyAlignment="1" applyProtection="1">
      <alignment horizontal="center"/>
      <protection/>
    </xf>
    <xf numFmtId="37" fontId="18" fillId="35" borderId="30" xfId="60" applyFont="1" applyFill="1" applyBorder="1" applyAlignment="1">
      <alignment horizontal="center" vertical="center"/>
      <protection/>
    </xf>
    <xf numFmtId="0" fontId="10" fillId="0" borderId="15" xfId="55" applyBorder="1" applyAlignment="1">
      <alignment horizontal="center" vertical="center"/>
      <protection/>
    </xf>
    <xf numFmtId="0" fontId="10" fillId="0" borderId="10" xfId="55" applyBorder="1" applyAlignment="1">
      <alignment horizontal="center" vertical="center"/>
      <protection/>
    </xf>
    <xf numFmtId="37" fontId="19" fillId="35" borderId="151" xfId="60" applyFont="1" applyFill="1" applyBorder="1" applyAlignment="1">
      <alignment horizontal="center" vertical="center"/>
      <protection/>
    </xf>
    <xf numFmtId="0" fontId="17" fillId="0" borderId="86" xfId="55" applyFont="1" applyBorder="1" applyAlignment="1">
      <alignment horizontal="center" vertical="center"/>
      <protection/>
    </xf>
    <xf numFmtId="37" fontId="21" fillId="35" borderId="36" xfId="60" applyFont="1" applyFill="1" applyBorder="1" applyAlignment="1">
      <alignment horizontal="center" vertical="center"/>
      <protection/>
    </xf>
    <xf numFmtId="37" fontId="21" fillId="35" borderId="171" xfId="60" applyFont="1" applyFill="1" applyBorder="1" applyAlignment="1">
      <alignment horizontal="center" vertical="center"/>
      <protection/>
    </xf>
    <xf numFmtId="37" fontId="21" fillId="35" borderId="35" xfId="60" applyFont="1" applyFill="1" applyBorder="1" applyAlignment="1">
      <alignment horizontal="center" vertical="center"/>
      <protection/>
    </xf>
    <xf numFmtId="37" fontId="21" fillId="35" borderId="18" xfId="60" applyFont="1" applyFill="1" applyBorder="1" applyAlignment="1">
      <alignment horizontal="center" vertical="center"/>
      <protection/>
    </xf>
    <xf numFmtId="37" fontId="21" fillId="35" borderId="0" xfId="60" applyFont="1" applyFill="1" applyBorder="1" applyAlignment="1">
      <alignment horizontal="center" vertical="center"/>
      <protection/>
    </xf>
    <xf numFmtId="37" fontId="21" fillId="35" borderId="17" xfId="60" applyFont="1" applyFill="1" applyBorder="1" applyAlignment="1">
      <alignment horizontal="center" vertical="center"/>
      <protection/>
    </xf>
    <xf numFmtId="37" fontId="14" fillId="0" borderId="18" xfId="60" applyFont="1" applyFill="1" applyBorder="1" applyAlignment="1" applyProtection="1">
      <alignment horizontal="center" vertical="center"/>
      <protection/>
    </xf>
    <xf numFmtId="37" fontId="15" fillId="0" borderId="18" xfId="60" applyFont="1" applyBorder="1">
      <alignment/>
      <protection/>
    </xf>
    <xf numFmtId="37" fontId="16" fillId="0" borderId="18" xfId="60" applyFont="1" applyBorder="1">
      <alignment/>
      <protection/>
    </xf>
    <xf numFmtId="37" fontId="15" fillId="0" borderId="23" xfId="60" applyFont="1" applyBorder="1">
      <alignment/>
      <protection/>
    </xf>
    <xf numFmtId="37" fontId="13" fillId="35" borderId="18" xfId="60" applyFont="1" applyFill="1" applyBorder="1" applyAlignment="1">
      <alignment horizontal="center"/>
      <protection/>
    </xf>
    <xf numFmtId="37" fontId="13" fillId="35" borderId="17" xfId="60" applyFont="1" applyFill="1" applyBorder="1" applyAlignment="1">
      <alignment horizontal="center"/>
      <protection/>
    </xf>
    <xf numFmtId="37" fontId="13" fillId="35" borderId="36" xfId="60" applyFont="1" applyFill="1" applyBorder="1" applyAlignment="1">
      <alignment horizontal="center" vertical="center"/>
      <protection/>
    </xf>
    <xf numFmtId="37" fontId="14" fillId="35" borderId="14" xfId="60" applyFont="1" applyFill="1" applyBorder="1" applyAlignment="1">
      <alignment horizontal="center" vertical="center"/>
      <protection/>
    </xf>
    <xf numFmtId="37" fontId="13" fillId="35" borderId="170" xfId="60" applyFont="1" applyFill="1" applyBorder="1" applyAlignment="1">
      <alignment horizontal="center" vertical="center" wrapText="1"/>
      <protection/>
    </xf>
    <xf numFmtId="37" fontId="14" fillId="35" borderId="12" xfId="60" applyFont="1" applyFill="1" applyBorder="1" applyAlignment="1">
      <alignment horizontal="center" vertical="center" wrapText="1"/>
      <protection/>
    </xf>
    <xf numFmtId="49" fontId="5" fillId="35" borderId="185" xfId="63" applyNumberFormat="1" applyFont="1" applyFill="1" applyBorder="1" applyAlignment="1">
      <alignment horizontal="center" vertical="center" wrapText="1"/>
      <protection/>
    </xf>
    <xf numFmtId="49" fontId="5" fillId="35" borderId="38" xfId="63" applyNumberFormat="1" applyFont="1" applyFill="1" applyBorder="1" applyAlignment="1">
      <alignment horizontal="center" vertical="center" wrapText="1"/>
      <protection/>
    </xf>
    <xf numFmtId="49" fontId="5" fillId="35" borderId="186" xfId="63" applyNumberFormat="1" applyFont="1" applyFill="1" applyBorder="1" applyAlignment="1">
      <alignment horizontal="center" vertical="center" wrapText="1"/>
      <protection/>
    </xf>
    <xf numFmtId="49" fontId="5" fillId="35" borderId="39" xfId="63" applyNumberFormat="1" applyFont="1" applyFill="1" applyBorder="1" applyAlignment="1">
      <alignment horizontal="center" vertical="center" wrapText="1"/>
      <protection/>
    </xf>
    <xf numFmtId="49" fontId="12" fillId="35" borderId="175" xfId="63" applyNumberFormat="1" applyFont="1" applyFill="1" applyBorder="1" applyAlignment="1">
      <alignment horizontal="center" vertical="center" wrapText="1"/>
      <protection/>
    </xf>
    <xf numFmtId="49" fontId="12" fillId="35" borderId="187" xfId="63" applyNumberFormat="1" applyFont="1" applyFill="1" applyBorder="1" applyAlignment="1">
      <alignment horizontal="center" vertical="center" wrapText="1"/>
      <protection/>
    </xf>
    <xf numFmtId="49" fontId="12" fillId="35" borderId="188" xfId="63" applyNumberFormat="1" applyFont="1" applyFill="1" applyBorder="1" applyAlignment="1">
      <alignment horizontal="center" vertical="center" wrapText="1"/>
      <protection/>
    </xf>
    <xf numFmtId="37" fontId="27" fillId="40" borderId="175" xfId="45" applyNumberFormat="1" applyFont="1" applyFill="1" applyBorder="1" applyAlignment="1" applyProtection="1">
      <alignment horizontal="center"/>
      <protection/>
    </xf>
    <xf numFmtId="37" fontId="27" fillId="40" borderId="187" xfId="45" applyNumberFormat="1" applyFont="1" applyFill="1" applyBorder="1" applyAlignment="1" applyProtection="1">
      <alignment horizontal="center"/>
      <protection/>
    </xf>
    <xf numFmtId="37" fontId="27" fillId="40" borderId="172" xfId="45" applyNumberFormat="1" applyFont="1" applyFill="1" applyBorder="1" applyAlignment="1" applyProtection="1">
      <alignment horizontal="center"/>
      <protection/>
    </xf>
    <xf numFmtId="0" fontId="5" fillId="35" borderId="175" xfId="63" applyFont="1" applyFill="1" applyBorder="1" applyAlignment="1">
      <alignment horizontal="center"/>
      <protection/>
    </xf>
    <xf numFmtId="0" fontId="5" fillId="35" borderId="187" xfId="63" applyFont="1" applyFill="1" applyBorder="1" applyAlignment="1">
      <alignment horizontal="center"/>
      <protection/>
    </xf>
    <xf numFmtId="0" fontId="5" fillId="35" borderId="25" xfId="63" applyFont="1" applyFill="1" applyBorder="1" applyAlignment="1">
      <alignment horizontal="center"/>
      <protection/>
    </xf>
    <xf numFmtId="0" fontId="5" fillId="35" borderId="189" xfId="63" applyFont="1" applyFill="1" applyBorder="1" applyAlignment="1">
      <alignment horizontal="center"/>
      <protection/>
    </xf>
    <xf numFmtId="0" fontId="5" fillId="35" borderId="172" xfId="63" applyFont="1" applyFill="1" applyBorder="1" applyAlignment="1">
      <alignment horizontal="center"/>
      <protection/>
    </xf>
    <xf numFmtId="0" fontId="21" fillId="35" borderId="190" xfId="63" applyFont="1" applyFill="1" applyBorder="1" applyAlignment="1">
      <alignment horizontal="center" vertical="center"/>
      <protection/>
    </xf>
    <xf numFmtId="0" fontId="21" fillId="35" borderId="25" xfId="63" applyFont="1" applyFill="1" applyBorder="1" applyAlignment="1">
      <alignment horizontal="center" vertical="center"/>
      <protection/>
    </xf>
    <xf numFmtId="0" fontId="21" fillId="35" borderId="189" xfId="63" applyFont="1" applyFill="1" applyBorder="1" applyAlignment="1">
      <alignment horizontal="center" vertical="center"/>
      <protection/>
    </xf>
    <xf numFmtId="0" fontId="18" fillId="35" borderId="40" xfId="63" applyFont="1" applyFill="1" applyBorder="1" applyAlignment="1">
      <alignment horizontal="center" vertical="center"/>
      <protection/>
    </xf>
    <xf numFmtId="0" fontId="18" fillId="35" borderId="20" xfId="63" applyFont="1" applyFill="1" applyBorder="1" applyAlignment="1">
      <alignment horizontal="center" vertical="center"/>
      <protection/>
    </xf>
    <xf numFmtId="0" fontId="18" fillId="35" borderId="191" xfId="63" applyFont="1" applyFill="1" applyBorder="1" applyAlignment="1">
      <alignment horizontal="center" vertical="center"/>
      <protection/>
    </xf>
    <xf numFmtId="1" fontId="5" fillId="35" borderId="190" xfId="63" applyNumberFormat="1" applyFont="1" applyFill="1" applyBorder="1" applyAlignment="1">
      <alignment horizontal="center" vertical="center" wrapText="1"/>
      <protection/>
    </xf>
    <xf numFmtId="1" fontId="5" fillId="35" borderId="192" xfId="63" applyNumberFormat="1" applyFont="1" applyFill="1" applyBorder="1" applyAlignment="1">
      <alignment horizontal="center" vertical="center" wrapText="1"/>
      <protection/>
    </xf>
    <xf numFmtId="1" fontId="5" fillId="35" borderId="40" xfId="63" applyNumberFormat="1" applyFont="1" applyFill="1" applyBorder="1" applyAlignment="1">
      <alignment horizontal="center" vertical="center" wrapText="1"/>
      <protection/>
    </xf>
    <xf numFmtId="49" fontId="18" fillId="35" borderId="188" xfId="57" applyNumberFormat="1" applyFont="1" applyFill="1" applyBorder="1" applyAlignment="1">
      <alignment horizontal="center" vertical="center" wrapText="1"/>
      <protection/>
    </xf>
    <xf numFmtId="49" fontId="18" fillId="35" borderId="52" xfId="57" applyNumberFormat="1" applyFont="1" applyFill="1" applyBorder="1" applyAlignment="1">
      <alignment horizontal="center" vertical="center" wrapText="1"/>
      <protection/>
    </xf>
    <xf numFmtId="1" fontId="18" fillId="35" borderId="193" xfId="57" applyNumberFormat="1" applyFont="1" applyFill="1" applyBorder="1" applyAlignment="1">
      <alignment horizontal="center" vertical="center" wrapText="1"/>
      <protection/>
    </xf>
    <xf numFmtId="1" fontId="18" fillId="35" borderId="194" xfId="57" applyNumberFormat="1" applyFont="1" applyFill="1" applyBorder="1" applyAlignment="1">
      <alignment horizontal="center" vertical="center" wrapText="1"/>
      <protection/>
    </xf>
    <xf numFmtId="0" fontId="30" fillId="35" borderId="55" xfId="57" applyFont="1" applyFill="1" applyBorder="1" applyAlignment="1">
      <alignment horizontal="center" vertical="center" wrapText="1"/>
      <protection/>
    </xf>
    <xf numFmtId="0" fontId="19" fillId="35" borderId="129" xfId="57" applyFont="1" applyFill="1" applyBorder="1" applyAlignment="1">
      <alignment horizontal="center"/>
      <protection/>
    </xf>
    <xf numFmtId="0" fontId="19" fillId="35" borderId="195" xfId="57" applyFont="1" applyFill="1" applyBorder="1" applyAlignment="1">
      <alignment horizontal="center"/>
      <protection/>
    </xf>
    <xf numFmtId="0" fontId="19" fillId="35" borderId="177" xfId="57" applyFont="1" applyFill="1" applyBorder="1" applyAlignment="1">
      <alignment horizontal="center"/>
      <protection/>
    </xf>
    <xf numFmtId="0" fontId="19" fillId="35" borderId="196" xfId="57" applyFont="1" applyFill="1" applyBorder="1" applyAlignment="1">
      <alignment horizontal="center"/>
      <protection/>
    </xf>
    <xf numFmtId="0" fontId="19" fillId="35" borderId="197" xfId="57" applyFont="1" applyFill="1" applyBorder="1" applyAlignment="1">
      <alignment horizontal="center"/>
      <protection/>
    </xf>
    <xf numFmtId="49" fontId="18" fillId="35" borderId="198" xfId="57" applyNumberFormat="1" applyFont="1" applyFill="1" applyBorder="1" applyAlignment="1">
      <alignment horizontal="center" vertical="center" wrapText="1"/>
      <protection/>
    </xf>
    <xf numFmtId="0" fontId="31" fillId="0" borderId="168" xfId="57" applyFont="1" applyBorder="1" applyAlignment="1">
      <alignment horizontal="center" vertical="center" wrapText="1"/>
      <protection/>
    </xf>
    <xf numFmtId="49" fontId="18" fillId="35" borderId="54" xfId="57" applyNumberFormat="1" applyFont="1" applyFill="1" applyBorder="1" applyAlignment="1">
      <alignment horizontal="center" vertical="center" wrapText="1"/>
      <protection/>
    </xf>
    <xf numFmtId="49" fontId="18" fillId="35" borderId="199" xfId="57" applyNumberFormat="1" applyFont="1" applyFill="1" applyBorder="1" applyAlignment="1">
      <alignment horizontal="center" vertical="center" wrapText="1"/>
      <protection/>
    </xf>
    <xf numFmtId="37" fontId="34" fillId="40" borderId="175" xfId="46" applyNumberFormat="1" applyFont="1" applyFill="1" applyBorder="1" applyAlignment="1">
      <alignment horizontal="center"/>
    </xf>
    <xf numFmtId="37" fontId="34" fillId="40" borderId="172" xfId="46" applyNumberFormat="1" applyFont="1" applyFill="1" applyBorder="1" applyAlignment="1">
      <alignment horizontal="center"/>
    </xf>
    <xf numFmtId="0" fontId="21" fillId="35" borderId="36" xfId="57" applyFont="1" applyFill="1" applyBorder="1" applyAlignment="1">
      <alignment horizontal="center" vertical="center"/>
      <protection/>
    </xf>
    <xf numFmtId="0" fontId="21" fillId="35" borderId="171" xfId="57" applyFont="1" applyFill="1" applyBorder="1" applyAlignment="1">
      <alignment horizontal="center" vertical="center"/>
      <protection/>
    </xf>
    <xf numFmtId="0" fontId="21" fillId="35" borderId="35" xfId="57" applyFont="1" applyFill="1" applyBorder="1" applyAlignment="1">
      <alignment horizontal="center" vertical="center"/>
      <protection/>
    </xf>
    <xf numFmtId="1" fontId="18" fillId="35" borderId="200" xfId="57" applyNumberFormat="1" applyFont="1" applyFill="1" applyBorder="1" applyAlignment="1">
      <alignment horizontal="center" vertical="center" wrapText="1"/>
      <protection/>
    </xf>
    <xf numFmtId="0" fontId="30" fillId="35" borderId="70" xfId="57" applyFont="1" applyFill="1" applyBorder="1" applyAlignment="1">
      <alignment vertical="center"/>
      <protection/>
    </xf>
    <xf numFmtId="0" fontId="30" fillId="35" borderId="201" xfId="57" applyFont="1" applyFill="1" applyBorder="1" applyAlignment="1">
      <alignment vertical="center"/>
      <protection/>
    </xf>
    <xf numFmtId="0" fontId="30" fillId="35" borderId="62" xfId="57" applyFont="1" applyFill="1" applyBorder="1" applyAlignment="1">
      <alignment vertical="center"/>
      <protection/>
    </xf>
    <xf numFmtId="49" fontId="13" fillId="35" borderId="202" xfId="57" applyNumberFormat="1" applyFont="1" applyFill="1" applyBorder="1" applyAlignment="1">
      <alignment horizontal="center" vertical="center" wrapText="1"/>
      <protection/>
    </xf>
    <xf numFmtId="49" fontId="13" fillId="35" borderId="203" xfId="57" applyNumberFormat="1" applyFont="1" applyFill="1" applyBorder="1" applyAlignment="1">
      <alignment horizontal="center" vertical="center" wrapText="1"/>
      <protection/>
    </xf>
    <xf numFmtId="49" fontId="13" fillId="35" borderId="45" xfId="57" applyNumberFormat="1" applyFont="1" applyFill="1" applyBorder="1" applyAlignment="1">
      <alignment horizontal="center" vertical="center" wrapText="1"/>
      <protection/>
    </xf>
    <xf numFmtId="49" fontId="13" fillId="35" borderId="156" xfId="57" applyNumberFormat="1" applyFont="1" applyFill="1" applyBorder="1" applyAlignment="1">
      <alignment horizontal="center" vertical="center" wrapText="1"/>
      <protection/>
    </xf>
    <xf numFmtId="49" fontId="13" fillId="35" borderId="204" xfId="57" applyNumberFormat="1" applyFont="1" applyFill="1" applyBorder="1" applyAlignment="1">
      <alignment horizontal="center" vertical="center" wrapText="1"/>
      <protection/>
    </xf>
    <xf numFmtId="0" fontId="18" fillId="35" borderId="14" xfId="57" applyFont="1" applyFill="1" applyBorder="1" applyAlignment="1">
      <alignment horizontal="center" vertical="center"/>
      <protection/>
    </xf>
    <xf numFmtId="0" fontId="18" fillId="35" borderId="11" xfId="57" applyFont="1" applyFill="1" applyBorder="1" applyAlignment="1">
      <alignment horizontal="center" vertical="center"/>
      <protection/>
    </xf>
    <xf numFmtId="0" fontId="18" fillId="35" borderId="13" xfId="57" applyFont="1" applyFill="1" applyBorder="1" applyAlignment="1">
      <alignment horizontal="center" vertical="center"/>
      <protection/>
    </xf>
    <xf numFmtId="49" fontId="13" fillId="35" borderId="205" xfId="57" applyNumberFormat="1" applyFont="1" applyFill="1" applyBorder="1" applyAlignment="1">
      <alignment horizontal="center" vertical="center" wrapText="1"/>
      <protection/>
    </xf>
    <xf numFmtId="49" fontId="13" fillId="35" borderId="206" xfId="57" applyNumberFormat="1" applyFont="1" applyFill="1" applyBorder="1" applyAlignment="1">
      <alignment horizontal="center" vertical="center" wrapText="1"/>
      <protection/>
    </xf>
    <xf numFmtId="1" fontId="13" fillId="35" borderId="200" xfId="57" applyNumberFormat="1" applyFont="1" applyFill="1" applyBorder="1" applyAlignment="1">
      <alignment horizontal="center" vertical="center" wrapText="1"/>
      <protection/>
    </xf>
    <xf numFmtId="0" fontId="14" fillId="35" borderId="70" xfId="57" applyFont="1" applyFill="1" applyBorder="1" applyAlignment="1">
      <alignment vertical="center"/>
      <protection/>
    </xf>
    <xf numFmtId="0" fontId="14" fillId="35" borderId="201" xfId="57" applyFont="1" applyFill="1" applyBorder="1" applyAlignment="1">
      <alignment vertical="center"/>
      <protection/>
    </xf>
    <xf numFmtId="0" fontId="14" fillId="35" borderId="62" xfId="57" applyFont="1" applyFill="1" applyBorder="1" applyAlignment="1">
      <alignment vertical="center"/>
      <protection/>
    </xf>
    <xf numFmtId="0" fontId="36" fillId="35" borderId="18" xfId="57" applyFont="1" applyFill="1" applyBorder="1" applyAlignment="1">
      <alignment horizontal="center" vertical="center"/>
      <protection/>
    </xf>
    <xf numFmtId="0" fontId="36" fillId="35" borderId="0" xfId="57" applyFont="1" applyFill="1" applyBorder="1" applyAlignment="1">
      <alignment horizontal="center" vertical="center"/>
      <protection/>
    </xf>
    <xf numFmtId="0" fontId="36" fillId="35" borderId="17" xfId="57" applyFont="1" applyFill="1" applyBorder="1" applyAlignment="1">
      <alignment horizontal="center" vertical="center"/>
      <protection/>
    </xf>
    <xf numFmtId="49" fontId="13" fillId="35" borderId="175" xfId="63" applyNumberFormat="1" applyFont="1" applyFill="1" applyBorder="1" applyAlignment="1">
      <alignment horizontal="center" vertical="center" wrapText="1"/>
      <protection/>
    </xf>
    <xf numFmtId="49" fontId="13" fillId="35" borderId="187" xfId="63" applyNumberFormat="1" applyFont="1" applyFill="1" applyBorder="1" applyAlignment="1">
      <alignment horizontal="center" vertical="center" wrapText="1"/>
      <protection/>
    </xf>
    <xf numFmtId="49" fontId="13" fillId="35" borderId="188" xfId="63" applyNumberFormat="1" applyFont="1" applyFill="1" applyBorder="1" applyAlignment="1">
      <alignment horizontal="center" vertical="center" wrapText="1"/>
      <protection/>
    </xf>
    <xf numFmtId="1" fontId="13" fillId="35" borderId="190" xfId="63" applyNumberFormat="1" applyFont="1" applyFill="1" applyBorder="1" applyAlignment="1">
      <alignment horizontal="center" vertical="center" wrapText="1"/>
      <protection/>
    </xf>
    <xf numFmtId="1" fontId="13" fillId="35" borderId="192" xfId="63" applyNumberFormat="1" applyFont="1" applyFill="1" applyBorder="1" applyAlignment="1">
      <alignment horizontal="center" vertical="center" wrapText="1"/>
      <protection/>
    </xf>
    <xf numFmtId="1" fontId="13" fillId="35" borderId="40" xfId="63" applyNumberFormat="1" applyFont="1" applyFill="1" applyBorder="1" applyAlignment="1">
      <alignment horizontal="center" vertical="center" wrapText="1"/>
      <protection/>
    </xf>
    <xf numFmtId="0" fontId="36" fillId="35" borderId="23" xfId="64" applyFont="1" applyFill="1" applyBorder="1" applyAlignment="1">
      <alignment horizontal="center" vertical="center"/>
      <protection/>
    </xf>
    <xf numFmtId="0" fontId="36" fillId="35" borderId="20" xfId="64" applyFont="1" applyFill="1" applyBorder="1" applyAlignment="1">
      <alignment horizontal="center" vertical="center"/>
      <protection/>
    </xf>
    <xf numFmtId="0" fontId="36" fillId="35" borderId="22" xfId="64" applyFont="1" applyFill="1" applyBorder="1" applyAlignment="1">
      <alignment horizontal="center" vertical="center"/>
      <protection/>
    </xf>
    <xf numFmtId="0" fontId="12" fillId="35" borderId="175" xfId="63" applyFont="1" applyFill="1" applyBorder="1" applyAlignment="1">
      <alignment horizontal="center"/>
      <protection/>
    </xf>
    <xf numFmtId="0" fontId="12" fillId="35" borderId="187" xfId="63" applyFont="1" applyFill="1" applyBorder="1" applyAlignment="1">
      <alignment horizontal="center"/>
      <protection/>
    </xf>
    <xf numFmtId="0" fontId="12" fillId="35" borderId="25" xfId="63" applyFont="1" applyFill="1" applyBorder="1" applyAlignment="1">
      <alignment horizontal="center"/>
      <protection/>
    </xf>
    <xf numFmtId="0" fontId="12" fillId="35" borderId="189" xfId="63" applyFont="1" applyFill="1" applyBorder="1" applyAlignment="1">
      <alignment horizontal="center"/>
      <protection/>
    </xf>
    <xf numFmtId="0" fontId="12" fillId="35" borderId="172" xfId="63" applyFont="1" applyFill="1" applyBorder="1" applyAlignment="1">
      <alignment horizontal="center"/>
      <protection/>
    </xf>
    <xf numFmtId="0" fontId="36" fillId="35" borderId="36" xfId="64" applyFont="1" applyFill="1" applyBorder="1" applyAlignment="1">
      <alignment horizontal="center" vertical="center"/>
      <protection/>
    </xf>
    <xf numFmtId="0" fontId="36" fillId="35" borderId="171" xfId="64" applyFont="1" applyFill="1" applyBorder="1" applyAlignment="1">
      <alignment horizontal="center" vertical="center"/>
      <protection/>
    </xf>
    <xf numFmtId="0" fontId="36" fillId="35" borderId="35" xfId="64" applyFont="1" applyFill="1" applyBorder="1" applyAlignment="1">
      <alignment horizontal="center" vertical="center"/>
      <protection/>
    </xf>
    <xf numFmtId="1" fontId="13" fillId="35" borderId="28" xfId="63" applyNumberFormat="1" applyFont="1" applyFill="1" applyBorder="1" applyAlignment="1">
      <alignment horizontal="center" vertical="center" wrapText="1"/>
      <protection/>
    </xf>
    <xf numFmtId="1" fontId="13" fillId="35" borderId="18" xfId="63" applyNumberFormat="1" applyFont="1" applyFill="1" applyBorder="1" applyAlignment="1">
      <alignment horizontal="center" vertical="center" wrapText="1"/>
      <protection/>
    </xf>
    <xf numFmtId="1" fontId="13" fillId="35" borderId="23" xfId="63" applyNumberFormat="1" applyFont="1" applyFill="1" applyBorder="1" applyAlignment="1">
      <alignment horizontal="center" vertical="center" wrapText="1"/>
      <protection/>
    </xf>
    <xf numFmtId="37" fontId="37" fillId="40" borderId="175" xfId="45" applyNumberFormat="1" applyFont="1" applyFill="1" applyBorder="1" applyAlignment="1" applyProtection="1">
      <alignment horizontal="center"/>
      <protection/>
    </xf>
    <xf numFmtId="37" fontId="37" fillId="40" borderId="187" xfId="45" applyNumberFormat="1" applyFont="1" applyFill="1" applyBorder="1" applyAlignment="1" applyProtection="1">
      <alignment horizontal="center"/>
      <protection/>
    </xf>
    <xf numFmtId="37" fontId="37" fillId="40" borderId="172" xfId="45" applyNumberFormat="1" applyFont="1" applyFill="1" applyBorder="1" applyAlignment="1" applyProtection="1">
      <alignment horizontal="center"/>
      <protection/>
    </xf>
    <xf numFmtId="0" fontId="13" fillId="35" borderId="175" xfId="63" applyFont="1" applyFill="1" applyBorder="1" applyAlignment="1">
      <alignment horizontal="center" vertical="center"/>
      <protection/>
    </xf>
    <xf numFmtId="0" fontId="13" fillId="35" borderId="187" xfId="63" applyFont="1" applyFill="1" applyBorder="1" applyAlignment="1">
      <alignment horizontal="center" vertical="center"/>
      <protection/>
    </xf>
    <xf numFmtId="0" fontId="13" fillId="35" borderId="25" xfId="63" applyFont="1" applyFill="1" applyBorder="1" applyAlignment="1">
      <alignment horizontal="center" vertical="center"/>
      <protection/>
    </xf>
    <xf numFmtId="0" fontId="13" fillId="35" borderId="189" xfId="63" applyFont="1" applyFill="1" applyBorder="1" applyAlignment="1">
      <alignment horizontal="center" vertical="center"/>
      <protection/>
    </xf>
    <xf numFmtId="0" fontId="13" fillId="35" borderId="172" xfId="63" applyFont="1" applyFill="1" applyBorder="1" applyAlignment="1">
      <alignment horizontal="center" vertical="center"/>
      <protection/>
    </xf>
    <xf numFmtId="49" fontId="13" fillId="35" borderId="117" xfId="57" applyNumberFormat="1" applyFont="1" applyFill="1" applyBorder="1" applyAlignment="1">
      <alignment horizontal="center" vertical="center" wrapText="1"/>
      <protection/>
    </xf>
    <xf numFmtId="49" fontId="13" fillId="35" borderId="207" xfId="57" applyNumberFormat="1" applyFont="1" applyFill="1" applyBorder="1" applyAlignment="1">
      <alignment horizontal="center" vertical="center" wrapText="1"/>
      <protection/>
    </xf>
    <xf numFmtId="1" fontId="12" fillId="35" borderId="44" xfId="57" applyNumberFormat="1" applyFont="1" applyFill="1" applyBorder="1" applyAlignment="1">
      <alignment horizontal="center" vertical="center" wrapText="1"/>
      <protection/>
    </xf>
    <xf numFmtId="1" fontId="12" fillId="35" borderId="154" xfId="57" applyNumberFormat="1" applyFont="1" applyFill="1" applyBorder="1" applyAlignment="1">
      <alignment horizontal="center" vertical="center" wrapText="1"/>
      <protection/>
    </xf>
    <xf numFmtId="0" fontId="6" fillId="35" borderId="57" xfId="57" applyFont="1" applyFill="1" applyBorder="1" applyAlignment="1">
      <alignment horizontal="center" vertical="center" wrapText="1"/>
      <protection/>
    </xf>
    <xf numFmtId="1" fontId="12" fillId="35" borderId="118" xfId="57" applyNumberFormat="1" applyFont="1" applyFill="1" applyBorder="1" applyAlignment="1">
      <alignment horizontal="center" vertical="center" wrapText="1"/>
      <protection/>
    </xf>
    <xf numFmtId="1" fontId="12" fillId="35" borderId="145" xfId="57" applyNumberFormat="1" applyFont="1" applyFill="1" applyBorder="1" applyAlignment="1">
      <alignment horizontal="center" vertical="center" wrapText="1"/>
      <protection/>
    </xf>
    <xf numFmtId="0" fontId="6" fillId="35" borderId="180" xfId="57" applyFont="1" applyFill="1" applyBorder="1" applyAlignment="1">
      <alignment horizontal="center" vertical="center" wrapText="1"/>
      <protection/>
    </xf>
    <xf numFmtId="0" fontId="13" fillId="35" borderId="129" xfId="57" applyFont="1" applyFill="1" applyBorder="1" applyAlignment="1">
      <alignment horizontal="center"/>
      <protection/>
    </xf>
    <xf numFmtId="0" fontId="13" fillId="35" borderId="195" xfId="57" applyFont="1" applyFill="1" applyBorder="1" applyAlignment="1">
      <alignment horizontal="center"/>
      <protection/>
    </xf>
    <xf numFmtId="0" fontId="13" fillId="35" borderId="177" xfId="57" applyFont="1" applyFill="1" applyBorder="1" applyAlignment="1">
      <alignment horizontal="center"/>
      <protection/>
    </xf>
    <xf numFmtId="0" fontId="13" fillId="35" borderId="130" xfId="57" applyFont="1" applyFill="1" applyBorder="1" applyAlignment="1">
      <alignment horizontal="center"/>
      <protection/>
    </xf>
    <xf numFmtId="0" fontId="13" fillId="35" borderId="196" xfId="57" applyFont="1" applyFill="1" applyBorder="1" applyAlignment="1">
      <alignment horizontal="center"/>
      <protection/>
    </xf>
    <xf numFmtId="49" fontId="18" fillId="35" borderId="208" xfId="57" applyNumberFormat="1" applyFont="1" applyFill="1" applyBorder="1" applyAlignment="1">
      <alignment horizontal="center" vertical="center" wrapText="1"/>
      <protection/>
    </xf>
    <xf numFmtId="0" fontId="31" fillId="0" borderId="209" xfId="57" applyFont="1" applyBorder="1" applyAlignment="1">
      <alignment horizontal="center" vertical="center" wrapText="1"/>
      <protection/>
    </xf>
    <xf numFmtId="0" fontId="36" fillId="35" borderId="36" xfId="57" applyFont="1" applyFill="1" applyBorder="1" applyAlignment="1">
      <alignment horizontal="center" vertical="center"/>
      <protection/>
    </xf>
    <xf numFmtId="0" fontId="36" fillId="35" borderId="171" xfId="57" applyFont="1" applyFill="1" applyBorder="1" applyAlignment="1">
      <alignment horizontal="center" vertical="center"/>
      <protection/>
    </xf>
    <xf numFmtId="0" fontId="36" fillId="35" borderId="35" xfId="57" applyFont="1" applyFill="1" applyBorder="1" applyAlignment="1">
      <alignment horizontal="center" vertical="center"/>
      <protection/>
    </xf>
    <xf numFmtId="1" fontId="13" fillId="35" borderId="114" xfId="57" applyNumberFormat="1" applyFont="1" applyFill="1" applyBorder="1" applyAlignment="1">
      <alignment horizontal="center" vertical="center" wrapText="1"/>
      <protection/>
    </xf>
    <xf numFmtId="1" fontId="13" fillId="35" borderId="126" xfId="57" applyNumberFormat="1" applyFont="1" applyFill="1" applyBorder="1" applyAlignment="1">
      <alignment horizontal="center" vertical="center" wrapText="1"/>
      <protection/>
    </xf>
    <xf numFmtId="0" fontId="14" fillId="35" borderId="155" xfId="57" applyFont="1" applyFill="1" applyBorder="1" applyAlignment="1">
      <alignment horizontal="center" vertical="center" wrapText="1"/>
      <protection/>
    </xf>
    <xf numFmtId="49" fontId="13" fillId="35" borderId="210" xfId="57" applyNumberFormat="1" applyFont="1" applyFill="1" applyBorder="1" applyAlignment="1">
      <alignment horizontal="center" vertical="center" wrapText="1"/>
      <protection/>
    </xf>
    <xf numFmtId="49" fontId="13" fillId="35" borderId="157" xfId="57" applyNumberFormat="1" applyFont="1" applyFill="1" applyBorder="1" applyAlignment="1">
      <alignment horizontal="center" vertical="center" wrapText="1"/>
      <protection/>
    </xf>
    <xf numFmtId="49" fontId="13" fillId="35" borderId="176" xfId="57" applyNumberFormat="1" applyFont="1" applyFill="1" applyBorder="1" applyAlignment="1">
      <alignment horizontal="center" vertical="center" wrapText="1"/>
      <protection/>
    </xf>
    <xf numFmtId="0" fontId="18" fillId="35" borderId="18" xfId="57" applyFont="1" applyFill="1" applyBorder="1" applyAlignment="1">
      <alignment horizontal="center" vertical="center"/>
      <protection/>
    </xf>
    <xf numFmtId="0" fontId="18" fillId="35" borderId="0" xfId="57" applyFont="1" applyFill="1" applyBorder="1" applyAlignment="1">
      <alignment horizontal="center" vertical="center"/>
      <protection/>
    </xf>
    <xf numFmtId="0" fontId="18" fillId="35" borderId="17" xfId="57" applyFont="1" applyFill="1" applyBorder="1" applyAlignment="1">
      <alignment horizontal="center" vertical="center"/>
      <protection/>
    </xf>
    <xf numFmtId="1" fontId="19" fillId="35" borderId="200" xfId="57" applyNumberFormat="1" applyFont="1" applyFill="1" applyBorder="1" applyAlignment="1">
      <alignment horizontal="center" vertical="center" wrapText="1"/>
      <protection/>
    </xf>
    <xf numFmtId="0" fontId="32" fillId="35" borderId="70" xfId="57" applyFont="1" applyFill="1" applyBorder="1" applyAlignment="1">
      <alignment vertical="center"/>
      <protection/>
    </xf>
    <xf numFmtId="0" fontId="32" fillId="35" borderId="201" xfId="57" applyFont="1" applyFill="1" applyBorder="1" applyAlignment="1">
      <alignment vertical="center"/>
      <protection/>
    </xf>
    <xf numFmtId="0" fontId="32" fillId="35" borderId="62" xfId="57" applyFont="1" applyFill="1" applyBorder="1" applyAlignment="1">
      <alignment vertical="center"/>
      <protection/>
    </xf>
    <xf numFmtId="49" fontId="18" fillId="35" borderId="211" xfId="57" applyNumberFormat="1" applyFont="1" applyFill="1" applyBorder="1" applyAlignment="1">
      <alignment horizontal="center" vertical="center" wrapText="1"/>
      <protection/>
    </xf>
    <xf numFmtId="49" fontId="18" fillId="35" borderId="212" xfId="57" applyNumberFormat="1" applyFont="1" applyFill="1" applyBorder="1" applyAlignment="1">
      <alignment horizontal="center" vertical="center" wrapText="1"/>
      <protection/>
    </xf>
    <xf numFmtId="49" fontId="18" fillId="35" borderId="187" xfId="57" applyNumberFormat="1" applyFont="1" applyFill="1" applyBorder="1" applyAlignment="1">
      <alignment horizontal="center" vertical="center" wrapText="1"/>
      <protection/>
    </xf>
    <xf numFmtId="49" fontId="18" fillId="35" borderId="172" xfId="57" applyNumberFormat="1" applyFont="1" applyFill="1" applyBorder="1" applyAlignment="1">
      <alignment horizontal="center" vertical="center" wrapText="1"/>
      <protection/>
    </xf>
    <xf numFmtId="37" fontId="47" fillId="40" borderId="175" xfId="46" applyNumberFormat="1" applyFont="1" applyFill="1" applyBorder="1" applyAlignment="1">
      <alignment horizontal="center"/>
    </xf>
    <xf numFmtId="37" fontId="47" fillId="40" borderId="172" xfId="46" applyNumberFormat="1" applyFont="1" applyFill="1" applyBorder="1" applyAlignment="1">
      <alignment horizontal="center"/>
    </xf>
    <xf numFmtId="49" fontId="18" fillId="35" borderId="175" xfId="57" applyNumberFormat="1" applyFont="1" applyFill="1" applyBorder="1" applyAlignment="1">
      <alignment horizontal="center" vertical="center" wrapText="1"/>
      <protection/>
    </xf>
    <xf numFmtId="49" fontId="18" fillId="35" borderId="168" xfId="57" applyNumberFormat="1" applyFont="1" applyFill="1" applyBorder="1" applyAlignment="1">
      <alignment horizontal="center" vertical="center" wrapText="1"/>
      <protection/>
    </xf>
    <xf numFmtId="49" fontId="13" fillId="35" borderId="213" xfId="57" applyNumberFormat="1" applyFont="1" applyFill="1" applyBorder="1" applyAlignment="1">
      <alignment horizontal="center" vertical="center" wrapText="1"/>
      <protection/>
    </xf>
    <xf numFmtId="1" fontId="18" fillId="35" borderId="214" xfId="57" applyNumberFormat="1" applyFont="1" applyFill="1" applyBorder="1" applyAlignment="1">
      <alignment horizontal="center" vertical="center" wrapText="1"/>
      <protection/>
    </xf>
    <xf numFmtId="1" fontId="18" fillId="35" borderId="215" xfId="57" applyNumberFormat="1" applyFont="1" applyFill="1" applyBorder="1" applyAlignment="1">
      <alignment horizontal="center" vertical="center" wrapText="1"/>
      <protection/>
    </xf>
    <xf numFmtId="1" fontId="18" fillId="35" borderId="216" xfId="57" applyNumberFormat="1" applyFont="1" applyFill="1" applyBorder="1" applyAlignment="1">
      <alignment horizontal="center" vertical="center" wrapText="1"/>
      <protection/>
    </xf>
    <xf numFmtId="1" fontId="18" fillId="35" borderId="146" xfId="57" applyNumberFormat="1" applyFont="1" applyFill="1" applyBorder="1" applyAlignment="1">
      <alignment horizontal="center" vertical="center" wrapText="1"/>
      <protection/>
    </xf>
    <xf numFmtId="1" fontId="18" fillId="35" borderId="90" xfId="57" applyNumberFormat="1" applyFont="1" applyFill="1" applyBorder="1" applyAlignment="1">
      <alignment horizontal="center" vertical="center" wrapText="1"/>
      <protection/>
    </xf>
    <xf numFmtId="0" fontId="19" fillId="35" borderId="217" xfId="57" applyFont="1" applyFill="1" applyBorder="1" applyAlignment="1">
      <alignment horizontal="center"/>
      <protection/>
    </xf>
    <xf numFmtId="0" fontId="19" fillId="35" borderId="128" xfId="57" applyFont="1" applyFill="1" applyBorder="1" applyAlignment="1">
      <alignment horizontal="center"/>
      <protection/>
    </xf>
    <xf numFmtId="0" fontId="19" fillId="35" borderId="218" xfId="57" applyFont="1" applyFill="1" applyBorder="1" applyAlignment="1">
      <alignment horizontal="center"/>
      <protection/>
    </xf>
    <xf numFmtId="0" fontId="19" fillId="35" borderId="219" xfId="57" applyFont="1" applyFill="1" applyBorder="1" applyAlignment="1">
      <alignment horizontal="center"/>
      <protection/>
    </xf>
    <xf numFmtId="1" fontId="18" fillId="35" borderId="220" xfId="57" applyNumberFormat="1" applyFont="1" applyFill="1" applyBorder="1" applyAlignment="1">
      <alignment horizontal="center" vertical="center" wrapText="1"/>
      <protection/>
    </xf>
    <xf numFmtId="0" fontId="30" fillId="35" borderId="221" xfId="57" applyFont="1" applyFill="1" applyBorder="1" applyAlignment="1">
      <alignment vertical="center"/>
      <protection/>
    </xf>
    <xf numFmtId="0" fontId="30" fillId="35" borderId="181" xfId="57" applyFont="1" applyFill="1" applyBorder="1" applyAlignment="1">
      <alignment vertical="center"/>
      <protection/>
    </xf>
    <xf numFmtId="0" fontId="30" fillId="35" borderId="222" xfId="57" applyFont="1" applyFill="1" applyBorder="1" applyAlignment="1">
      <alignment vertical="center"/>
      <protection/>
    </xf>
    <xf numFmtId="1" fontId="18" fillId="35" borderId="223" xfId="57" applyNumberFormat="1" applyFont="1" applyFill="1" applyBorder="1" applyAlignment="1">
      <alignment horizontal="center" vertical="center" wrapText="1"/>
      <protection/>
    </xf>
    <xf numFmtId="0" fontId="30" fillId="35" borderId="224" xfId="57" applyFont="1" applyFill="1" applyBorder="1" applyAlignment="1">
      <alignment vertical="center"/>
      <protection/>
    </xf>
    <xf numFmtId="0" fontId="30" fillId="35" borderId="225" xfId="57" applyFont="1" applyFill="1" applyBorder="1" applyAlignment="1">
      <alignment vertical="center"/>
      <protection/>
    </xf>
    <xf numFmtId="0" fontId="30" fillId="35" borderId="226" xfId="57" applyFont="1" applyFill="1" applyBorder="1" applyAlignment="1">
      <alignment vertical="center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Hipervínculo 3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rmal_Cuadro 1.1 Comportamiento pasajeros y carga MARZO 2009" xfId="60"/>
    <cellStyle name="Normal_Cuadro 1.1 Comportamiento pasajeros y carga MARZO 2009 2" xfId="61"/>
    <cellStyle name="Normal_CUADRO 1.1 DEFINITIVO" xfId="62"/>
    <cellStyle name="Normal_CUADRO 1.2. PAX NACIONAL POR EMPRESA MAR 2009" xfId="63"/>
    <cellStyle name="Normal_CUADRO 1.6 PAX NACIONALES PRINCIPALES RUTAS MAR 200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dxfs count="96"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name val="Cambria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3438525</xdr:colOff>
      <xdr:row>1</xdr:row>
      <xdr:rowOff>85725</xdr:rowOff>
    </xdr:from>
    <xdr:to>
      <xdr:col>2</xdr:col>
      <xdr:colOff>4257675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114300"/>
          <a:ext cx="819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</xdr:row>
      <xdr:rowOff>104775</xdr:rowOff>
    </xdr:from>
    <xdr:to>
      <xdr:col>7</xdr:col>
      <xdr:colOff>542925</xdr:colOff>
      <xdr:row>14</xdr:row>
      <xdr:rowOff>38100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133350"/>
          <a:ext cx="280987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504825</xdr:colOff>
      <xdr:row>1</xdr:row>
      <xdr:rowOff>104775</xdr:rowOff>
    </xdr:from>
    <xdr:to>
      <xdr:col>17</xdr:col>
      <xdr:colOff>438150</xdr:colOff>
      <xdr:row>8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276225"/>
          <a:ext cx="14573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13:C30" comment="" totalsRowShown="0">
  <tableColumns count="2">
    <tableColumn id="1" name="Cuadro 1.1A "/>
    <tableColumn id="2" name="Comportamiento del Transporte aéreo regular y no regular - Pasajeros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.torres@aerocivil.gov.co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E46"/>
  <sheetViews>
    <sheetView showGridLines="0" tabSelected="1" defaultGridColor="0" zoomScale="110" zoomScaleNormal="110" zoomScalePageLayoutView="0" colorId="12" workbookViewId="0" topLeftCell="A1">
      <selection activeCell="A1" sqref="A1"/>
    </sheetView>
  </sheetViews>
  <sheetFormatPr defaultColWidth="11.421875" defaultRowHeight="15"/>
  <cols>
    <col min="1" max="1" width="1.8515625" style="339" customWidth="1"/>
    <col min="2" max="2" width="14.421875" style="339" customWidth="1"/>
    <col min="3" max="3" width="67.421875" style="339" customWidth="1"/>
    <col min="4" max="4" width="2.140625" style="339" customWidth="1"/>
    <col min="5" max="16384" width="11.421875" style="339" customWidth="1"/>
  </cols>
  <sheetData>
    <row r="1" ht="2.25" customHeight="1" thickBot="1">
      <c r="B1" s="338"/>
    </row>
    <row r="2" spans="2:3" ht="11.25" customHeight="1" thickTop="1">
      <c r="B2" s="340"/>
      <c r="C2" s="341"/>
    </row>
    <row r="3" spans="2:3" ht="21.75" customHeight="1">
      <c r="B3" s="342" t="s">
        <v>74</v>
      </c>
      <c r="C3" s="343"/>
    </row>
    <row r="4" spans="2:3" ht="18" customHeight="1">
      <c r="B4" s="344" t="s">
        <v>75</v>
      </c>
      <c r="C4" s="343"/>
    </row>
    <row r="5" spans="2:3" ht="18" customHeight="1">
      <c r="B5" s="345" t="s">
        <v>76</v>
      </c>
      <c r="C5" s="343"/>
    </row>
    <row r="6" spans="2:3" ht="9" customHeight="1">
      <c r="B6" s="346"/>
      <c r="C6" s="343"/>
    </row>
    <row r="7" spans="2:3" ht="3" customHeight="1">
      <c r="B7" s="347"/>
      <c r="C7" s="348"/>
    </row>
    <row r="8" spans="2:5" ht="24">
      <c r="B8" s="499" t="s">
        <v>150</v>
      </c>
      <c r="C8" s="500"/>
      <c r="E8" s="349"/>
    </row>
    <row r="9" spans="2:5" ht="23.25">
      <c r="B9" s="501" t="s">
        <v>38</v>
      </c>
      <c r="C9" s="502"/>
      <c r="E9" s="349"/>
    </row>
    <row r="10" spans="2:3" ht="15" customHeight="1">
      <c r="B10" s="503" t="s">
        <v>77</v>
      </c>
      <c r="C10" s="504"/>
    </row>
    <row r="11" spans="2:3" ht="4.5" customHeight="1" thickBot="1">
      <c r="B11" s="350"/>
      <c r="C11" s="351"/>
    </row>
    <row r="12" spans="2:3" ht="19.5" customHeight="1" thickBot="1" thickTop="1">
      <c r="B12" s="381" t="s">
        <v>78</v>
      </c>
      <c r="C12" s="382" t="s">
        <v>135</v>
      </c>
    </row>
    <row r="13" spans="2:3" ht="19.5" customHeight="1" thickTop="1">
      <c r="B13" s="352" t="s">
        <v>79</v>
      </c>
      <c r="C13" s="353" t="s">
        <v>80</v>
      </c>
    </row>
    <row r="14" spans="2:3" ht="19.5" customHeight="1">
      <c r="B14" s="354" t="s">
        <v>81</v>
      </c>
      <c r="C14" s="355" t="s">
        <v>82</v>
      </c>
    </row>
    <row r="15" spans="2:3" ht="19.5" customHeight="1">
      <c r="B15" s="356" t="s">
        <v>83</v>
      </c>
      <c r="C15" s="357" t="s">
        <v>84</v>
      </c>
    </row>
    <row r="16" spans="2:3" ht="19.5" customHeight="1">
      <c r="B16" s="354" t="s">
        <v>85</v>
      </c>
      <c r="C16" s="355" t="s">
        <v>86</v>
      </c>
    </row>
    <row r="17" spans="2:3" ht="19.5" customHeight="1">
      <c r="B17" s="356" t="s">
        <v>87</v>
      </c>
      <c r="C17" s="357" t="s">
        <v>88</v>
      </c>
    </row>
    <row r="18" spans="2:3" ht="19.5" customHeight="1">
      <c r="B18" s="354" t="s">
        <v>89</v>
      </c>
      <c r="C18" s="355" t="s">
        <v>90</v>
      </c>
    </row>
    <row r="19" spans="2:3" ht="19.5" customHeight="1">
      <c r="B19" s="356" t="s">
        <v>91</v>
      </c>
      <c r="C19" s="357" t="s">
        <v>92</v>
      </c>
    </row>
    <row r="20" spans="2:3" ht="19.5" customHeight="1">
      <c r="B20" s="354" t="s">
        <v>93</v>
      </c>
      <c r="C20" s="355" t="s">
        <v>94</v>
      </c>
    </row>
    <row r="21" spans="2:3" ht="19.5" customHeight="1">
      <c r="B21" s="356" t="s">
        <v>95</v>
      </c>
      <c r="C21" s="357" t="s">
        <v>96</v>
      </c>
    </row>
    <row r="22" spans="2:3" ht="19.5" customHeight="1">
      <c r="B22" s="354" t="s">
        <v>97</v>
      </c>
      <c r="C22" s="355" t="s">
        <v>98</v>
      </c>
    </row>
    <row r="23" spans="2:3" ht="20.25" customHeight="1">
      <c r="B23" s="356" t="s">
        <v>99</v>
      </c>
      <c r="C23" s="357" t="s">
        <v>100</v>
      </c>
    </row>
    <row r="24" spans="2:3" ht="20.25" customHeight="1">
      <c r="B24" s="354" t="s">
        <v>101</v>
      </c>
      <c r="C24" s="355" t="s">
        <v>102</v>
      </c>
    </row>
    <row r="25" spans="2:3" ht="20.25" customHeight="1">
      <c r="B25" s="356" t="s">
        <v>103</v>
      </c>
      <c r="C25" s="358" t="s">
        <v>104</v>
      </c>
    </row>
    <row r="26" spans="2:3" ht="20.25" customHeight="1">
      <c r="B26" s="354" t="s">
        <v>105</v>
      </c>
      <c r="C26" s="383" t="s">
        <v>106</v>
      </c>
    </row>
    <row r="27" spans="2:4" ht="20.25" customHeight="1">
      <c r="B27" s="356" t="s">
        <v>116</v>
      </c>
      <c r="C27" s="357" t="s">
        <v>128</v>
      </c>
      <c r="D27" s="391"/>
    </row>
    <row r="28" spans="2:4" ht="20.25" customHeight="1">
      <c r="B28" s="463" t="s">
        <v>117</v>
      </c>
      <c r="C28" s="370" t="s">
        <v>129</v>
      </c>
      <c r="D28" s="391"/>
    </row>
    <row r="29" spans="2:4" ht="20.25" customHeight="1">
      <c r="B29" s="356" t="s">
        <v>118</v>
      </c>
      <c r="C29" s="358" t="s">
        <v>130</v>
      </c>
      <c r="D29" s="391"/>
    </row>
    <row r="30" spans="2:4" ht="20.25" customHeight="1" thickBot="1">
      <c r="B30" s="464" t="s">
        <v>119</v>
      </c>
      <c r="C30" s="371" t="s">
        <v>131</v>
      </c>
      <c r="D30" s="391"/>
    </row>
    <row r="31" ht="13.5" thickTop="1"/>
    <row r="32" spans="1:3" ht="14.25">
      <c r="A32" s="384"/>
      <c r="B32" s="385" t="s">
        <v>136</v>
      </c>
      <c r="C32" s="384"/>
    </row>
    <row r="33" spans="1:3" ht="12.75">
      <c r="A33" s="384"/>
      <c r="B33" s="384" t="s">
        <v>141</v>
      </c>
      <c r="C33" s="384"/>
    </row>
    <row r="34" spans="1:3" ht="12.75">
      <c r="A34" s="384"/>
      <c r="B34" s="384"/>
      <c r="C34" s="384"/>
    </row>
    <row r="35" spans="1:3" ht="14.25">
      <c r="A35" s="384"/>
      <c r="B35" s="385" t="s">
        <v>137</v>
      </c>
      <c r="C35" s="384"/>
    </row>
    <row r="36" spans="1:3" ht="12.75">
      <c r="A36" s="384"/>
      <c r="B36" s="384" t="s">
        <v>138</v>
      </c>
      <c r="C36" s="384"/>
    </row>
    <row r="37" spans="1:3" ht="12.75">
      <c r="A37" s="384"/>
      <c r="B37" s="384"/>
      <c r="C37" s="384"/>
    </row>
    <row r="38" spans="1:3" ht="14.25">
      <c r="A38" s="384"/>
      <c r="B38" s="385" t="s">
        <v>139</v>
      </c>
      <c r="C38" s="384"/>
    </row>
    <row r="39" spans="1:3" ht="12.75">
      <c r="A39" s="384"/>
      <c r="B39" s="384" t="s">
        <v>140</v>
      </c>
      <c r="C39" s="384"/>
    </row>
    <row r="40" spans="1:3" ht="12.75">
      <c r="A40" s="384"/>
      <c r="B40" s="384"/>
      <c r="C40" s="384"/>
    </row>
    <row r="41" spans="1:3" ht="15">
      <c r="A41" s="384"/>
      <c r="B41" s="386" t="s">
        <v>107</v>
      </c>
      <c r="C41" s="384"/>
    </row>
    <row r="42" spans="1:3" ht="14.25">
      <c r="A42" s="384"/>
      <c r="B42" s="385" t="s">
        <v>142</v>
      </c>
      <c r="C42" s="384"/>
    </row>
    <row r="43" spans="1:3" ht="13.5">
      <c r="A43" s="384"/>
      <c r="B43" s="387" t="s">
        <v>108</v>
      </c>
      <c r="C43" s="384"/>
    </row>
    <row r="44" spans="1:3" ht="12.75">
      <c r="A44" s="384"/>
      <c r="B44" s="388" t="s">
        <v>109</v>
      </c>
      <c r="C44" s="384"/>
    </row>
    <row r="45" spans="1:3" ht="12.75">
      <c r="A45" s="384"/>
      <c r="B45" s="384"/>
      <c r="C45" s="384"/>
    </row>
    <row r="46" spans="1:3" ht="12.75">
      <c r="A46" s="384"/>
      <c r="B46" s="384"/>
      <c r="C46" s="384"/>
    </row>
  </sheetData>
  <sheetProtection/>
  <mergeCells count="3">
    <mergeCell ref="B8:C8"/>
    <mergeCell ref="B9:C9"/>
    <mergeCell ref="B10:C10"/>
  </mergeCells>
  <hyperlinks>
    <hyperlink ref="C15" location="'CUADRO 1,2'!A1" display="Pasajeros Nacionales por empresa"/>
    <hyperlink ref="C16" location="'CUADRO 1,3'!A1" display="Carga nacional por empresa "/>
    <hyperlink ref="C17" location="'CUADRO 1,4'!A1" display="Pasajeros Internacionales por empresa "/>
    <hyperlink ref="C18" location="'CUADRO 1,5'!A1" display="Carga internacional por empresa"/>
    <hyperlink ref="C19" location="'CUADRO 1.6'!A1" display="Pasajeros Nacionales por principales rutas "/>
    <hyperlink ref="C20" location="'CUADRO 1,7'!A1" display="Carga nacional por principales rutas"/>
    <hyperlink ref="C21" location="'CUADRO 1.8'!A1" display="Pasajeros internacionales por principales rutas "/>
    <hyperlink ref="C24" location="'CUADRO 1.9'!A1" display="Carga internacional por principales rutas - Regular y no regular"/>
    <hyperlink ref="B44" r:id="rId1" display="juan.torres@aerocivil.gov.co"/>
    <hyperlink ref="C14" location="'CUADRO 1.1B'!A1" display="Comportamiento del Transporte aéreo regular y no regular - Carga"/>
    <hyperlink ref="C22" location="'CUADRO 1.8 B'!A1" display="Pasajeros internacionales por mercado y país"/>
    <hyperlink ref="C23" location="'CUADRO 1.8 C'!A1" display="Pasajeros internacionales por mercado y empresa"/>
    <hyperlink ref="C25" location="'CUADRO 1.9 B'!A1" display="Carga internacional  por mercado y país"/>
    <hyperlink ref="C26" location="'CUADRO 1.9 C'!A1" display="Carga internacional  por mercado y empresa"/>
    <hyperlink ref="C12" location="Novedades!A1" display="Novedades importantes para la interpretación de la información."/>
    <hyperlink ref="C28" location="'CUADRO 1.11'!A1" display="Carga internacional por principales rutas - Regular y no regular"/>
    <hyperlink ref="C27" location="'CUADRO 1.10'!A1" display="Pasajeros internacionales por mercado y empresa"/>
    <hyperlink ref="C29" location="'CUADRO 1.12'!A1" display="Carga internacional  por mercado y país"/>
    <hyperlink ref="C30" location="'CUADRO 1.13'!A1" display="Carga internacional  por mercado y empresa"/>
    <hyperlink ref="C13" location="'CUADRO 1.1A'!A1" display="Comportamiento del Transporte aéreo regular y no regular - Pasajeros"/>
  </hyperlinks>
  <printOptions/>
  <pageMargins left="0.75" right="0.75" top="1" bottom="1" header="0" footer="0"/>
  <pageSetup horizontalDpi="600" verticalDpi="600" orientation="portrait" r:id="rId4"/>
  <drawing r:id="rId3"/>
  <tableParts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1:Q58"/>
  <sheetViews>
    <sheetView showGridLines="0" zoomScale="88" zoomScaleNormal="88" zoomScalePageLayoutView="0" workbookViewId="0" topLeftCell="A1">
      <selection activeCell="N1" sqref="N1:Q1"/>
    </sheetView>
  </sheetViews>
  <sheetFormatPr defaultColWidth="9.140625" defaultRowHeight="15"/>
  <cols>
    <col min="1" max="1" width="15.8515625" style="186" customWidth="1"/>
    <col min="2" max="2" width="9.8515625" style="186" customWidth="1"/>
    <col min="3" max="3" width="12.00390625" style="186" customWidth="1"/>
    <col min="4" max="4" width="8.57421875" style="186" bestFit="1" customWidth="1"/>
    <col min="5" max="5" width="9.28125" style="186" customWidth="1"/>
    <col min="6" max="6" width="9.7109375" style="186" customWidth="1"/>
    <col min="7" max="7" width="11.7109375" style="186" customWidth="1"/>
    <col min="8" max="8" width="8.57421875" style="186" bestFit="1" customWidth="1"/>
    <col min="9" max="9" width="10.421875" style="186" bestFit="1" customWidth="1"/>
    <col min="10" max="10" width="10.421875" style="186" customWidth="1"/>
    <col min="11" max="11" width="12.00390625" style="186" customWidth="1"/>
    <col min="12" max="13" width="9.421875" style="186" bestFit="1" customWidth="1"/>
    <col min="14" max="14" width="9.7109375" style="186" customWidth="1"/>
    <col min="15" max="15" width="11.57421875" style="186" customWidth="1"/>
    <col min="16" max="16" width="9.421875" style="186" bestFit="1" customWidth="1"/>
    <col min="17" max="17" width="10.28125" style="186" customWidth="1"/>
    <col min="18" max="16384" width="9.140625" style="186" customWidth="1"/>
  </cols>
  <sheetData>
    <row r="1" spans="14:17" ht="19.5" thickBot="1">
      <c r="N1" s="620" t="s">
        <v>28</v>
      </c>
      <c r="O1" s="621"/>
      <c r="P1" s="621"/>
      <c r="Q1" s="622"/>
    </row>
    <row r="2" ht="3.75" customHeight="1" thickBot="1"/>
    <row r="3" spans="1:17" ht="24" customHeight="1" thickTop="1">
      <c r="A3" s="614" t="s">
        <v>54</v>
      </c>
      <c r="B3" s="615"/>
      <c r="C3" s="615"/>
      <c r="D3" s="615"/>
      <c r="E3" s="615"/>
      <c r="F3" s="615"/>
      <c r="G3" s="615"/>
      <c r="H3" s="615"/>
      <c r="I3" s="615"/>
      <c r="J3" s="615"/>
      <c r="K3" s="615"/>
      <c r="L3" s="615"/>
      <c r="M3" s="615"/>
      <c r="N3" s="615"/>
      <c r="O3" s="615"/>
      <c r="P3" s="615"/>
      <c r="Q3" s="616"/>
    </row>
    <row r="4" spans="1:17" ht="23.25" customHeight="1" thickBot="1">
      <c r="A4" s="606" t="s">
        <v>38</v>
      </c>
      <c r="B4" s="607"/>
      <c r="C4" s="607"/>
      <c r="D4" s="607"/>
      <c r="E4" s="607"/>
      <c r="F4" s="607"/>
      <c r="G4" s="607"/>
      <c r="H4" s="607"/>
      <c r="I4" s="607"/>
      <c r="J4" s="607"/>
      <c r="K4" s="607"/>
      <c r="L4" s="607"/>
      <c r="M4" s="607"/>
      <c r="N4" s="607"/>
      <c r="O4" s="607"/>
      <c r="P4" s="607"/>
      <c r="Q4" s="608"/>
    </row>
    <row r="5" spans="1:17" s="211" customFormat="1" ht="20.25" customHeight="1" thickBot="1">
      <c r="A5" s="617" t="s">
        <v>143</v>
      </c>
      <c r="B5" s="623" t="s">
        <v>36</v>
      </c>
      <c r="C5" s="624"/>
      <c r="D5" s="624"/>
      <c r="E5" s="624"/>
      <c r="F5" s="625"/>
      <c r="G5" s="625"/>
      <c r="H5" s="625"/>
      <c r="I5" s="626"/>
      <c r="J5" s="624" t="s">
        <v>35</v>
      </c>
      <c r="K5" s="624"/>
      <c r="L5" s="624"/>
      <c r="M5" s="624"/>
      <c r="N5" s="624"/>
      <c r="O5" s="624"/>
      <c r="P5" s="624"/>
      <c r="Q5" s="627"/>
    </row>
    <row r="6" spans="1:17" s="467" customFormat="1" ht="28.5" customHeight="1" thickBot="1">
      <c r="A6" s="618"/>
      <c r="B6" s="600" t="s">
        <v>157</v>
      </c>
      <c r="C6" s="601"/>
      <c r="D6" s="602"/>
      <c r="E6" s="538" t="s">
        <v>34</v>
      </c>
      <c r="F6" s="600" t="s">
        <v>158</v>
      </c>
      <c r="G6" s="601"/>
      <c r="H6" s="602"/>
      <c r="I6" s="536" t="s">
        <v>33</v>
      </c>
      <c r="J6" s="600" t="s">
        <v>159</v>
      </c>
      <c r="K6" s="601"/>
      <c r="L6" s="602"/>
      <c r="M6" s="538" t="s">
        <v>34</v>
      </c>
      <c r="N6" s="600" t="s">
        <v>160</v>
      </c>
      <c r="O6" s="601"/>
      <c r="P6" s="602"/>
      <c r="Q6" s="538" t="s">
        <v>33</v>
      </c>
    </row>
    <row r="7" spans="1:17" s="210" customFormat="1" ht="22.5" customHeight="1" thickBot="1">
      <c r="A7" s="619"/>
      <c r="B7" s="119" t="s">
        <v>22</v>
      </c>
      <c r="C7" s="116" t="s">
        <v>21</v>
      </c>
      <c r="D7" s="116" t="s">
        <v>17</v>
      </c>
      <c r="E7" s="539"/>
      <c r="F7" s="119" t="s">
        <v>22</v>
      </c>
      <c r="G7" s="117" t="s">
        <v>21</v>
      </c>
      <c r="H7" s="116" t="s">
        <v>17</v>
      </c>
      <c r="I7" s="537"/>
      <c r="J7" s="119" t="s">
        <v>22</v>
      </c>
      <c r="K7" s="116" t="s">
        <v>21</v>
      </c>
      <c r="L7" s="117" t="s">
        <v>17</v>
      </c>
      <c r="M7" s="539"/>
      <c r="N7" s="118" t="s">
        <v>22</v>
      </c>
      <c r="O7" s="117" t="s">
        <v>21</v>
      </c>
      <c r="P7" s="116" t="s">
        <v>17</v>
      </c>
      <c r="Q7" s="539"/>
    </row>
    <row r="8" spans="1:17" s="212" customFormat="1" ht="18" customHeight="1" thickBot="1">
      <c r="A8" s="219" t="s">
        <v>51</v>
      </c>
      <c r="B8" s="218">
        <f>SUM(B9:B56)</f>
        <v>12226.770999999995</v>
      </c>
      <c r="C8" s="214">
        <f>SUM(C9:C56)</f>
        <v>1401.3279999999984</v>
      </c>
      <c r="D8" s="214">
        <f aca="true" t="shared" si="0" ref="D8:D13">C8+B8</f>
        <v>13628.098999999993</v>
      </c>
      <c r="E8" s="215">
        <f aca="true" t="shared" si="1" ref="E8:E13">D8/$D$8</f>
        <v>1</v>
      </c>
      <c r="F8" s="214">
        <f>SUM(F9:F56)</f>
        <v>9764.418000000005</v>
      </c>
      <c r="G8" s="214">
        <f>SUM(G9:G56)</f>
        <v>1549.9879999999985</v>
      </c>
      <c r="H8" s="214">
        <f aca="true" t="shared" si="2" ref="H8:H13">G8+F8</f>
        <v>11314.406000000003</v>
      </c>
      <c r="I8" s="217">
        <f aca="true" t="shared" si="3" ref="I8:I13">(D8/H8-1)</f>
        <v>0.2044908941750887</v>
      </c>
      <c r="J8" s="216">
        <f>SUM(J9:J56)</f>
        <v>87370.17300000002</v>
      </c>
      <c r="K8" s="214">
        <f>SUM(K9:K56)</f>
        <v>10615.39000000012</v>
      </c>
      <c r="L8" s="214">
        <f aca="true" t="shared" si="4" ref="L8:L13">K8+J8</f>
        <v>97985.56300000014</v>
      </c>
      <c r="M8" s="215">
        <f aca="true" t="shared" si="5" ref="M8:M13">(L8/$L$8)</f>
        <v>1</v>
      </c>
      <c r="N8" s="214">
        <f>SUM(N9:N56)</f>
        <v>82050.32299999999</v>
      </c>
      <c r="O8" s="214">
        <f>SUM(O9:O56)</f>
        <v>10096.81700000039</v>
      </c>
      <c r="P8" s="214">
        <f aca="true" t="shared" si="6" ref="P8:P13">O8+N8</f>
        <v>92147.14000000038</v>
      </c>
      <c r="Q8" s="213">
        <f aca="true" t="shared" si="7" ref="Q8:Q13">(L8/P8-1)</f>
        <v>0.06335978523044483</v>
      </c>
    </row>
    <row r="9" spans="1:17" s="187" customFormat="1" ht="18" customHeight="1" thickTop="1">
      <c r="A9" s="201" t="s">
        <v>216</v>
      </c>
      <c r="B9" s="200">
        <v>1836.8449999999998</v>
      </c>
      <c r="C9" s="196">
        <v>90.37</v>
      </c>
      <c r="D9" s="196">
        <f t="shared" si="0"/>
        <v>1927.2149999999997</v>
      </c>
      <c r="E9" s="199">
        <f t="shared" si="1"/>
        <v>0.1414148077439121</v>
      </c>
      <c r="F9" s="197">
        <v>1575.2839999999999</v>
      </c>
      <c r="G9" s="196">
        <v>251.907</v>
      </c>
      <c r="H9" s="196">
        <f t="shared" si="2"/>
        <v>1827.1909999999998</v>
      </c>
      <c r="I9" s="198">
        <f t="shared" si="3"/>
        <v>0.0547419508962117</v>
      </c>
      <c r="J9" s="197">
        <v>14548.57400000001</v>
      </c>
      <c r="K9" s="196">
        <v>624.833</v>
      </c>
      <c r="L9" s="196">
        <f t="shared" si="4"/>
        <v>15173.40700000001</v>
      </c>
      <c r="M9" s="198">
        <f t="shared" si="5"/>
        <v>0.15485349612166835</v>
      </c>
      <c r="N9" s="197">
        <v>13353.459</v>
      </c>
      <c r="O9" s="196">
        <v>704.4399999999999</v>
      </c>
      <c r="P9" s="196">
        <f t="shared" si="6"/>
        <v>14057.899000000001</v>
      </c>
      <c r="Q9" s="195">
        <f t="shared" si="7"/>
        <v>0.07935097556185378</v>
      </c>
    </row>
    <row r="10" spans="1:17" s="187" customFormat="1" ht="18" customHeight="1">
      <c r="A10" s="201" t="s">
        <v>217</v>
      </c>
      <c r="B10" s="200">
        <v>1710.4470000000001</v>
      </c>
      <c r="C10" s="196">
        <v>3.54</v>
      </c>
      <c r="D10" s="196">
        <f t="shared" si="0"/>
        <v>1713.987</v>
      </c>
      <c r="E10" s="199">
        <f t="shared" si="1"/>
        <v>0.12576860499765968</v>
      </c>
      <c r="F10" s="197">
        <v>1355.825</v>
      </c>
      <c r="G10" s="196">
        <v>2.661</v>
      </c>
      <c r="H10" s="196">
        <f t="shared" si="2"/>
        <v>1358.486</v>
      </c>
      <c r="I10" s="198">
        <f t="shared" si="3"/>
        <v>0.26168911567730535</v>
      </c>
      <c r="J10" s="197">
        <v>11433.649000000001</v>
      </c>
      <c r="K10" s="196">
        <v>65.462</v>
      </c>
      <c r="L10" s="196">
        <f t="shared" si="4"/>
        <v>11499.111</v>
      </c>
      <c r="M10" s="198">
        <f t="shared" si="5"/>
        <v>0.11735515567737244</v>
      </c>
      <c r="N10" s="197">
        <v>12290.365000000002</v>
      </c>
      <c r="O10" s="196">
        <v>58.25500000000002</v>
      </c>
      <c r="P10" s="196">
        <f t="shared" si="6"/>
        <v>12348.62</v>
      </c>
      <c r="Q10" s="195">
        <f t="shared" si="7"/>
        <v>-0.06879384093121332</v>
      </c>
    </row>
    <row r="11" spans="1:17" s="187" customFormat="1" ht="18" customHeight="1">
      <c r="A11" s="201" t="s">
        <v>243</v>
      </c>
      <c r="B11" s="200">
        <v>1261.679</v>
      </c>
      <c r="C11" s="196">
        <v>0</v>
      </c>
      <c r="D11" s="196">
        <f t="shared" si="0"/>
        <v>1261.679</v>
      </c>
      <c r="E11" s="199">
        <f t="shared" si="1"/>
        <v>0.09257923647311343</v>
      </c>
      <c r="F11" s="197">
        <v>875.736</v>
      </c>
      <c r="G11" s="196">
        <v>0.30000000000000004</v>
      </c>
      <c r="H11" s="196">
        <f t="shared" si="2"/>
        <v>876.036</v>
      </c>
      <c r="I11" s="198">
        <f t="shared" si="3"/>
        <v>0.4402136441881386</v>
      </c>
      <c r="J11" s="197">
        <v>8599.708999999999</v>
      </c>
      <c r="K11" s="196">
        <v>7.1</v>
      </c>
      <c r="L11" s="196">
        <f t="shared" si="4"/>
        <v>8606.809</v>
      </c>
      <c r="M11" s="198">
        <f t="shared" si="5"/>
        <v>0.08783752153365681</v>
      </c>
      <c r="N11" s="197">
        <v>8489.208000000002</v>
      </c>
      <c r="O11" s="196">
        <v>15.182000000000002</v>
      </c>
      <c r="P11" s="196">
        <f t="shared" si="6"/>
        <v>8504.390000000003</v>
      </c>
      <c r="Q11" s="195">
        <f t="shared" si="7"/>
        <v>0.012043074224018069</v>
      </c>
    </row>
    <row r="12" spans="1:17" s="187" customFormat="1" ht="18" customHeight="1">
      <c r="A12" s="201" t="s">
        <v>219</v>
      </c>
      <c r="B12" s="200">
        <v>995.5589999999997</v>
      </c>
      <c r="C12" s="196">
        <v>5.616</v>
      </c>
      <c r="D12" s="196">
        <f t="shared" si="0"/>
        <v>1001.1749999999997</v>
      </c>
      <c r="E12" s="199">
        <f t="shared" si="1"/>
        <v>0.0734640245862611</v>
      </c>
      <c r="F12" s="197">
        <v>1118.4569999999997</v>
      </c>
      <c r="G12" s="196">
        <v>2.372</v>
      </c>
      <c r="H12" s="196">
        <f t="shared" si="2"/>
        <v>1120.8289999999997</v>
      </c>
      <c r="I12" s="198">
        <f t="shared" si="3"/>
        <v>-0.1067549108740049</v>
      </c>
      <c r="J12" s="197">
        <v>10643.478999999998</v>
      </c>
      <c r="K12" s="196">
        <v>60.282999999999994</v>
      </c>
      <c r="L12" s="196">
        <f t="shared" si="4"/>
        <v>10703.761999999997</v>
      </c>
      <c r="M12" s="198">
        <f t="shared" si="5"/>
        <v>0.10923815378802265</v>
      </c>
      <c r="N12" s="197">
        <v>10978.118000000002</v>
      </c>
      <c r="O12" s="196">
        <v>56.82399999999999</v>
      </c>
      <c r="P12" s="196">
        <f t="shared" si="6"/>
        <v>11034.942000000003</v>
      </c>
      <c r="Q12" s="195">
        <f t="shared" si="7"/>
        <v>-0.030011938440637542</v>
      </c>
    </row>
    <row r="13" spans="1:17" s="187" customFormat="1" ht="18" customHeight="1">
      <c r="A13" s="201" t="s">
        <v>223</v>
      </c>
      <c r="B13" s="200">
        <v>908.1630000000001</v>
      </c>
      <c r="C13" s="196">
        <v>71.307</v>
      </c>
      <c r="D13" s="196">
        <f t="shared" si="0"/>
        <v>979.4700000000001</v>
      </c>
      <c r="E13" s="199">
        <f t="shared" si="1"/>
        <v>0.07187135931431086</v>
      </c>
      <c r="F13" s="197">
        <v>641.663</v>
      </c>
      <c r="G13" s="196">
        <v>80.834</v>
      </c>
      <c r="H13" s="196">
        <f t="shared" si="2"/>
        <v>722.4970000000001</v>
      </c>
      <c r="I13" s="198">
        <f t="shared" si="3"/>
        <v>0.35567344916311083</v>
      </c>
      <c r="J13" s="197">
        <v>6158.639000000002</v>
      </c>
      <c r="K13" s="196">
        <v>573.258</v>
      </c>
      <c r="L13" s="196">
        <f t="shared" si="4"/>
        <v>6731.897000000002</v>
      </c>
      <c r="M13" s="198">
        <f t="shared" si="5"/>
        <v>0.0687029475964739</v>
      </c>
      <c r="N13" s="197">
        <v>4397.49</v>
      </c>
      <c r="O13" s="196">
        <v>436.95699999999994</v>
      </c>
      <c r="P13" s="196">
        <f t="shared" si="6"/>
        <v>4834.447</v>
      </c>
      <c r="Q13" s="195">
        <f t="shared" si="7"/>
        <v>0.39248542801275965</v>
      </c>
    </row>
    <row r="14" spans="1:17" s="187" customFormat="1" ht="18" customHeight="1">
      <c r="A14" s="201" t="s">
        <v>218</v>
      </c>
      <c r="B14" s="200">
        <v>920.58</v>
      </c>
      <c r="C14" s="196">
        <v>2.239</v>
      </c>
      <c r="D14" s="196">
        <f>C14+B14</f>
        <v>922.8190000000001</v>
      </c>
      <c r="E14" s="199">
        <f>D14/$D$8</f>
        <v>0.06771443324560532</v>
      </c>
      <c r="F14" s="197">
        <v>651.9620000000001</v>
      </c>
      <c r="G14" s="196">
        <v>0.094</v>
      </c>
      <c r="H14" s="196">
        <f>G14+F14</f>
        <v>652.0560000000002</v>
      </c>
      <c r="I14" s="198">
        <f>(D14/H14-1)</f>
        <v>0.41524500963107447</v>
      </c>
      <c r="J14" s="197">
        <v>5878.887</v>
      </c>
      <c r="K14" s="196">
        <v>12.259</v>
      </c>
      <c r="L14" s="196">
        <f>K14+J14</f>
        <v>5891.146</v>
      </c>
      <c r="M14" s="198">
        <f>(L14/$L$8)</f>
        <v>0.0601225917332331</v>
      </c>
      <c r="N14" s="197">
        <v>4680.8</v>
      </c>
      <c r="O14" s="196">
        <v>15.735999999999999</v>
      </c>
      <c r="P14" s="196">
        <f>O14+N14</f>
        <v>4696.536</v>
      </c>
      <c r="Q14" s="195">
        <f>(L14/P14-1)</f>
        <v>0.25435980901668787</v>
      </c>
    </row>
    <row r="15" spans="1:17" s="187" customFormat="1" ht="18" customHeight="1">
      <c r="A15" s="201" t="s">
        <v>222</v>
      </c>
      <c r="B15" s="200">
        <v>419.226</v>
      </c>
      <c r="C15" s="196">
        <v>0.75</v>
      </c>
      <c r="D15" s="196">
        <f>C15+B15</f>
        <v>419.976</v>
      </c>
      <c r="E15" s="199">
        <f>D15/$D$8</f>
        <v>0.030816917311798236</v>
      </c>
      <c r="F15" s="197">
        <v>186.214</v>
      </c>
      <c r="G15" s="196">
        <v>0.4</v>
      </c>
      <c r="H15" s="196">
        <f>G15+F15</f>
        <v>186.614</v>
      </c>
      <c r="I15" s="198">
        <f>(D15/H15-1)</f>
        <v>1.2505063928751325</v>
      </c>
      <c r="J15" s="197">
        <v>2284.6839999999997</v>
      </c>
      <c r="K15" s="196">
        <v>3.455</v>
      </c>
      <c r="L15" s="196">
        <f>K15+J15</f>
        <v>2288.1389999999997</v>
      </c>
      <c r="M15" s="198">
        <f>(L15/$L$8)</f>
        <v>0.02335179724384496</v>
      </c>
      <c r="N15" s="197">
        <v>1405.3090000000002</v>
      </c>
      <c r="O15" s="196">
        <v>12.001</v>
      </c>
      <c r="P15" s="196">
        <f>O15+N15</f>
        <v>1417.3100000000002</v>
      </c>
      <c r="Q15" s="195">
        <f>(L15/P15-1)</f>
        <v>0.6144238028377698</v>
      </c>
    </row>
    <row r="16" spans="1:17" s="187" customFormat="1" ht="18" customHeight="1">
      <c r="A16" s="201" t="s">
        <v>226</v>
      </c>
      <c r="B16" s="200">
        <v>351.88300000000004</v>
      </c>
      <c r="C16" s="196">
        <v>2.103</v>
      </c>
      <c r="D16" s="196">
        <f aca="true" t="shared" si="8" ref="D16:D28">C16+B16</f>
        <v>353.98600000000005</v>
      </c>
      <c r="E16" s="199">
        <f aca="true" t="shared" si="9" ref="E16:E28">D16/$D$8</f>
        <v>0.02597471591599094</v>
      </c>
      <c r="F16" s="197">
        <v>328.258</v>
      </c>
      <c r="G16" s="196">
        <v>0.598</v>
      </c>
      <c r="H16" s="196">
        <f aca="true" t="shared" si="10" ref="H16:H28">G16+F16</f>
        <v>328.856</v>
      </c>
      <c r="I16" s="198">
        <f aca="true" t="shared" si="11" ref="I16:I28">(D16/H16-1)</f>
        <v>0.07641642542632665</v>
      </c>
      <c r="J16" s="197">
        <v>2431.1989999999996</v>
      </c>
      <c r="K16" s="196">
        <v>42.255</v>
      </c>
      <c r="L16" s="196">
        <f aca="true" t="shared" si="12" ref="L16:L28">K16+J16</f>
        <v>2473.4539999999997</v>
      </c>
      <c r="M16" s="198">
        <f aca="true" t="shared" si="13" ref="M16:M28">(L16/$L$8)</f>
        <v>0.025243045243307897</v>
      </c>
      <c r="N16" s="197">
        <v>2326.9519999999998</v>
      </c>
      <c r="O16" s="196">
        <v>22.408</v>
      </c>
      <c r="P16" s="196">
        <f aca="true" t="shared" si="14" ref="P16:P28">O16+N16</f>
        <v>2349.3599999999997</v>
      </c>
      <c r="Q16" s="195">
        <f aca="true" t="shared" si="15" ref="Q16:Q28">(L16/P16-1)</f>
        <v>0.052820342561378464</v>
      </c>
    </row>
    <row r="17" spans="1:17" s="187" customFormat="1" ht="18" customHeight="1">
      <c r="A17" s="201" t="s">
        <v>220</v>
      </c>
      <c r="B17" s="200">
        <v>336.403</v>
      </c>
      <c r="C17" s="196">
        <v>10.545</v>
      </c>
      <c r="D17" s="196">
        <f t="shared" si="8"/>
        <v>346.94800000000004</v>
      </c>
      <c r="E17" s="199">
        <f t="shared" si="9"/>
        <v>0.02545828291972345</v>
      </c>
      <c r="F17" s="197">
        <v>239.562</v>
      </c>
      <c r="G17" s="196">
        <v>8.221</v>
      </c>
      <c r="H17" s="196">
        <f t="shared" si="10"/>
        <v>247.78300000000002</v>
      </c>
      <c r="I17" s="198">
        <f t="shared" si="11"/>
        <v>0.4002090538898957</v>
      </c>
      <c r="J17" s="197">
        <v>2194.2750000000005</v>
      </c>
      <c r="K17" s="196">
        <v>46.364000000000004</v>
      </c>
      <c r="L17" s="196">
        <f t="shared" si="12"/>
        <v>2240.6390000000006</v>
      </c>
      <c r="M17" s="198">
        <f t="shared" si="13"/>
        <v>0.02286703195245199</v>
      </c>
      <c r="N17" s="197">
        <v>1688.151</v>
      </c>
      <c r="O17" s="196">
        <v>41.679000000000016</v>
      </c>
      <c r="P17" s="196">
        <f t="shared" si="14"/>
        <v>1729.8300000000002</v>
      </c>
      <c r="Q17" s="195">
        <f t="shared" si="15"/>
        <v>0.29529433528150184</v>
      </c>
    </row>
    <row r="18" spans="1:17" s="187" customFormat="1" ht="18" customHeight="1">
      <c r="A18" s="201" t="s">
        <v>221</v>
      </c>
      <c r="B18" s="200">
        <v>276.212</v>
      </c>
      <c r="C18" s="196">
        <v>7.31</v>
      </c>
      <c r="D18" s="196">
        <f t="shared" si="8"/>
        <v>283.522</v>
      </c>
      <c r="E18" s="199">
        <f t="shared" si="9"/>
        <v>0.020804222217640195</v>
      </c>
      <c r="F18" s="197">
        <v>299.91499999999996</v>
      </c>
      <c r="G18" s="196">
        <v>0.11</v>
      </c>
      <c r="H18" s="196">
        <f t="shared" si="10"/>
        <v>300.025</v>
      </c>
      <c r="I18" s="198">
        <f t="shared" si="11"/>
        <v>-0.055005416215315295</v>
      </c>
      <c r="J18" s="197">
        <v>1708.5500000000002</v>
      </c>
      <c r="K18" s="196">
        <v>12.129999999999999</v>
      </c>
      <c r="L18" s="196">
        <f t="shared" si="12"/>
        <v>1720.6800000000003</v>
      </c>
      <c r="M18" s="198">
        <f t="shared" si="13"/>
        <v>0.01756054613882249</v>
      </c>
      <c r="N18" s="197">
        <v>1778.2290000000003</v>
      </c>
      <c r="O18" s="196">
        <v>6.028999999999998</v>
      </c>
      <c r="P18" s="196">
        <f t="shared" si="14"/>
        <v>1784.2580000000003</v>
      </c>
      <c r="Q18" s="195">
        <f t="shared" si="15"/>
        <v>-0.03563273921148169</v>
      </c>
    </row>
    <row r="19" spans="1:17" s="187" customFormat="1" ht="18" customHeight="1">
      <c r="A19" s="201" t="s">
        <v>229</v>
      </c>
      <c r="B19" s="200">
        <v>272.138</v>
      </c>
      <c r="C19" s="196">
        <v>0</v>
      </c>
      <c r="D19" s="196">
        <f t="shared" si="8"/>
        <v>272.138</v>
      </c>
      <c r="E19" s="199">
        <f t="shared" si="9"/>
        <v>0.01996888927795433</v>
      </c>
      <c r="F19" s="197">
        <v>150.236</v>
      </c>
      <c r="G19" s="196"/>
      <c r="H19" s="196">
        <f t="shared" si="10"/>
        <v>150.236</v>
      </c>
      <c r="I19" s="198">
        <f t="shared" si="11"/>
        <v>0.811403391996592</v>
      </c>
      <c r="J19" s="197">
        <v>1121.29</v>
      </c>
      <c r="K19" s="196">
        <v>0.02</v>
      </c>
      <c r="L19" s="196">
        <f t="shared" si="12"/>
        <v>1121.31</v>
      </c>
      <c r="M19" s="198">
        <f t="shared" si="13"/>
        <v>0.01144362460824967</v>
      </c>
      <c r="N19" s="197">
        <v>1272.0589999999997</v>
      </c>
      <c r="O19" s="196">
        <v>0.5</v>
      </c>
      <c r="P19" s="196">
        <f t="shared" si="14"/>
        <v>1272.5589999999997</v>
      </c>
      <c r="Q19" s="195">
        <f t="shared" si="15"/>
        <v>-0.11885421422503772</v>
      </c>
    </row>
    <row r="20" spans="1:17" s="187" customFormat="1" ht="18" customHeight="1">
      <c r="A20" s="201" t="s">
        <v>225</v>
      </c>
      <c r="B20" s="200">
        <v>256.849</v>
      </c>
      <c r="C20" s="196">
        <v>2.71</v>
      </c>
      <c r="D20" s="196">
        <f t="shared" si="8"/>
        <v>259.55899999999997</v>
      </c>
      <c r="E20" s="199">
        <f t="shared" si="9"/>
        <v>0.01904586986049926</v>
      </c>
      <c r="F20" s="197">
        <v>90.43100000000001</v>
      </c>
      <c r="G20" s="196">
        <v>0.101</v>
      </c>
      <c r="H20" s="196">
        <f t="shared" si="10"/>
        <v>90.53200000000001</v>
      </c>
      <c r="I20" s="198">
        <f t="shared" si="11"/>
        <v>1.8670414880926076</v>
      </c>
      <c r="J20" s="197">
        <v>1014.6109999999996</v>
      </c>
      <c r="K20" s="196">
        <v>3.06</v>
      </c>
      <c r="L20" s="196">
        <f t="shared" si="12"/>
        <v>1017.6709999999996</v>
      </c>
      <c r="M20" s="198">
        <f t="shared" si="13"/>
        <v>0.010385927975940682</v>
      </c>
      <c r="N20" s="197">
        <v>910.1369999999997</v>
      </c>
      <c r="O20" s="196">
        <v>2.8119999999999994</v>
      </c>
      <c r="P20" s="196">
        <f t="shared" si="14"/>
        <v>912.9489999999997</v>
      </c>
      <c r="Q20" s="195">
        <f t="shared" si="15"/>
        <v>0.11470739329360113</v>
      </c>
    </row>
    <row r="21" spans="1:17" s="187" customFormat="1" ht="18" customHeight="1">
      <c r="A21" s="201" t="s">
        <v>241</v>
      </c>
      <c r="B21" s="200">
        <v>164.089</v>
      </c>
      <c r="C21" s="196">
        <v>0</v>
      </c>
      <c r="D21" s="196">
        <f t="shared" si="8"/>
        <v>164.089</v>
      </c>
      <c r="E21" s="199">
        <f t="shared" si="9"/>
        <v>0.012040490753699404</v>
      </c>
      <c r="F21" s="197">
        <v>120.688</v>
      </c>
      <c r="G21" s="196">
        <v>0.1</v>
      </c>
      <c r="H21" s="196">
        <f t="shared" si="10"/>
        <v>120.788</v>
      </c>
      <c r="I21" s="198">
        <f t="shared" si="11"/>
        <v>0.358487598105772</v>
      </c>
      <c r="J21" s="197">
        <v>1191.612</v>
      </c>
      <c r="K21" s="196">
        <v>12.844999999999999</v>
      </c>
      <c r="L21" s="196">
        <f t="shared" si="12"/>
        <v>1204.457</v>
      </c>
      <c r="M21" s="198">
        <f t="shared" si="13"/>
        <v>0.012292188391059184</v>
      </c>
      <c r="N21" s="197">
        <v>849.1950000000004</v>
      </c>
      <c r="O21" s="196">
        <v>3.3639999999999994</v>
      </c>
      <c r="P21" s="196">
        <f t="shared" si="14"/>
        <v>852.5590000000004</v>
      </c>
      <c r="Q21" s="195">
        <f t="shared" si="15"/>
        <v>0.41275501167661055</v>
      </c>
    </row>
    <row r="22" spans="1:17" s="187" customFormat="1" ht="18" customHeight="1">
      <c r="A22" s="201" t="s">
        <v>227</v>
      </c>
      <c r="B22" s="200">
        <v>141.35</v>
      </c>
      <c r="C22" s="196">
        <v>0</v>
      </c>
      <c r="D22" s="196">
        <f t="shared" si="8"/>
        <v>141.35</v>
      </c>
      <c r="E22" s="199">
        <f t="shared" si="9"/>
        <v>0.010371952830691946</v>
      </c>
      <c r="F22" s="197">
        <v>134.739</v>
      </c>
      <c r="G22" s="196">
        <v>0.091</v>
      </c>
      <c r="H22" s="196">
        <f t="shared" si="10"/>
        <v>134.83</v>
      </c>
      <c r="I22" s="198">
        <f t="shared" si="11"/>
        <v>0.048357190536230776</v>
      </c>
      <c r="J22" s="197">
        <v>1081.6650000000002</v>
      </c>
      <c r="K22" s="196">
        <v>21.830000000000002</v>
      </c>
      <c r="L22" s="196">
        <f t="shared" si="12"/>
        <v>1103.4950000000001</v>
      </c>
      <c r="M22" s="198">
        <f t="shared" si="13"/>
        <v>0.0112618121100146</v>
      </c>
      <c r="N22" s="197">
        <v>1015.0909999999998</v>
      </c>
      <c r="O22" s="196">
        <v>25.058000000000003</v>
      </c>
      <c r="P22" s="196">
        <f t="shared" si="14"/>
        <v>1040.149</v>
      </c>
      <c r="Q22" s="195">
        <f t="shared" si="15"/>
        <v>0.060900890160929144</v>
      </c>
    </row>
    <row r="23" spans="1:17" s="187" customFormat="1" ht="18" customHeight="1">
      <c r="A23" s="201" t="s">
        <v>224</v>
      </c>
      <c r="B23" s="200">
        <v>126.629</v>
      </c>
      <c r="C23" s="196">
        <v>0.09</v>
      </c>
      <c r="D23" s="196">
        <f t="shared" si="8"/>
        <v>126.71900000000001</v>
      </c>
      <c r="E23" s="199">
        <f t="shared" si="9"/>
        <v>0.009298362156013108</v>
      </c>
      <c r="F23" s="197">
        <v>38.03</v>
      </c>
      <c r="G23" s="196"/>
      <c r="H23" s="196">
        <f t="shared" si="10"/>
        <v>38.03</v>
      </c>
      <c r="I23" s="198">
        <f t="shared" si="11"/>
        <v>2.3320799368919274</v>
      </c>
      <c r="J23" s="197">
        <v>446.68799999999993</v>
      </c>
      <c r="K23" s="196">
        <v>0.126</v>
      </c>
      <c r="L23" s="196">
        <f t="shared" si="12"/>
        <v>446.8139999999999</v>
      </c>
      <c r="M23" s="198">
        <f t="shared" si="13"/>
        <v>0.00455999829280972</v>
      </c>
      <c r="N23" s="197">
        <v>221.315</v>
      </c>
      <c r="O23" s="196">
        <v>1.031</v>
      </c>
      <c r="P23" s="196">
        <f t="shared" si="14"/>
        <v>222.346</v>
      </c>
      <c r="Q23" s="195">
        <f t="shared" si="15"/>
        <v>1.0095436841679182</v>
      </c>
    </row>
    <row r="24" spans="1:17" s="187" customFormat="1" ht="18" customHeight="1">
      <c r="A24" s="201" t="s">
        <v>242</v>
      </c>
      <c r="B24" s="200">
        <v>98.61200000000001</v>
      </c>
      <c r="C24" s="196">
        <v>0</v>
      </c>
      <c r="D24" s="196">
        <f t="shared" si="8"/>
        <v>98.61200000000001</v>
      </c>
      <c r="E24" s="199">
        <f t="shared" si="9"/>
        <v>0.007235932172198049</v>
      </c>
      <c r="F24" s="197">
        <v>66.563</v>
      </c>
      <c r="G24" s="196"/>
      <c r="H24" s="196">
        <f t="shared" si="10"/>
        <v>66.563</v>
      </c>
      <c r="I24" s="198">
        <f t="shared" si="11"/>
        <v>0.4814837071646412</v>
      </c>
      <c r="J24" s="197">
        <v>623.423</v>
      </c>
      <c r="K24" s="196">
        <v>0.07</v>
      </c>
      <c r="L24" s="196">
        <f t="shared" si="12"/>
        <v>623.493</v>
      </c>
      <c r="M24" s="198">
        <f t="shared" si="13"/>
        <v>0.006363110859504876</v>
      </c>
      <c r="N24" s="197">
        <v>213.453</v>
      </c>
      <c r="O24" s="196">
        <v>0.1</v>
      </c>
      <c r="P24" s="196">
        <f t="shared" si="14"/>
        <v>213.553</v>
      </c>
      <c r="Q24" s="195">
        <f t="shared" si="15"/>
        <v>1.9196171442218093</v>
      </c>
    </row>
    <row r="25" spans="1:17" s="187" customFormat="1" ht="18" customHeight="1">
      <c r="A25" s="201" t="s">
        <v>234</v>
      </c>
      <c r="B25" s="200">
        <v>94.914</v>
      </c>
      <c r="C25" s="196">
        <v>0.1</v>
      </c>
      <c r="D25" s="196">
        <f t="shared" si="8"/>
        <v>95.014</v>
      </c>
      <c r="E25" s="199">
        <f t="shared" si="9"/>
        <v>0.006971918827416799</v>
      </c>
      <c r="F25" s="197">
        <v>73.777</v>
      </c>
      <c r="G25" s="196"/>
      <c r="H25" s="196">
        <f t="shared" si="10"/>
        <v>73.777</v>
      </c>
      <c r="I25" s="198">
        <f t="shared" si="11"/>
        <v>0.2878539382192282</v>
      </c>
      <c r="J25" s="197">
        <v>678.3069999999999</v>
      </c>
      <c r="K25" s="196">
        <v>0.605</v>
      </c>
      <c r="L25" s="196">
        <f t="shared" si="12"/>
        <v>678.9119999999999</v>
      </c>
      <c r="M25" s="198">
        <f t="shared" si="13"/>
        <v>0.006928694179161873</v>
      </c>
      <c r="N25" s="197">
        <v>588.9540000000001</v>
      </c>
      <c r="O25" s="196">
        <v>7.931999999999999</v>
      </c>
      <c r="P25" s="196">
        <f t="shared" si="14"/>
        <v>596.8860000000001</v>
      </c>
      <c r="Q25" s="195">
        <f t="shared" si="15"/>
        <v>0.13742322654577221</v>
      </c>
    </row>
    <row r="26" spans="1:17" s="187" customFormat="1" ht="18" customHeight="1">
      <c r="A26" s="201" t="s">
        <v>237</v>
      </c>
      <c r="B26" s="200">
        <v>63.122</v>
      </c>
      <c r="C26" s="196">
        <v>29.075</v>
      </c>
      <c r="D26" s="196">
        <f t="shared" si="8"/>
        <v>92.197</v>
      </c>
      <c r="E26" s="199">
        <f t="shared" si="9"/>
        <v>0.006765213548859606</v>
      </c>
      <c r="F26" s="197">
        <v>37.845</v>
      </c>
      <c r="G26" s="196">
        <v>37.66</v>
      </c>
      <c r="H26" s="196">
        <f t="shared" si="10"/>
        <v>75.505</v>
      </c>
      <c r="I26" s="198">
        <f t="shared" si="11"/>
        <v>0.2210714522217072</v>
      </c>
      <c r="J26" s="197">
        <v>428.0400000000001</v>
      </c>
      <c r="K26" s="196">
        <v>246.362</v>
      </c>
      <c r="L26" s="196">
        <f t="shared" si="12"/>
        <v>674.402</v>
      </c>
      <c r="M26" s="198">
        <f t="shared" si="13"/>
        <v>0.0068826669904422455</v>
      </c>
      <c r="N26" s="197">
        <v>361.6250000000001</v>
      </c>
      <c r="O26" s="196">
        <v>272.47999999999996</v>
      </c>
      <c r="P26" s="196">
        <f t="shared" si="14"/>
        <v>634.105</v>
      </c>
      <c r="Q26" s="195">
        <f t="shared" si="15"/>
        <v>0.06354941216360066</v>
      </c>
    </row>
    <row r="27" spans="1:17" s="187" customFormat="1" ht="18" customHeight="1">
      <c r="A27" s="201" t="s">
        <v>228</v>
      </c>
      <c r="B27" s="200">
        <v>73.862</v>
      </c>
      <c r="C27" s="196">
        <v>10.879999999999999</v>
      </c>
      <c r="D27" s="196">
        <f t="shared" si="8"/>
        <v>84.74199999999999</v>
      </c>
      <c r="E27" s="199">
        <f t="shared" si="9"/>
        <v>0.006218182007629973</v>
      </c>
      <c r="F27" s="197">
        <v>75.96600000000001</v>
      </c>
      <c r="G27" s="196">
        <v>16.537000000000003</v>
      </c>
      <c r="H27" s="196">
        <f t="shared" si="10"/>
        <v>92.50300000000001</v>
      </c>
      <c r="I27" s="198">
        <f t="shared" si="11"/>
        <v>-0.0838999816222179</v>
      </c>
      <c r="J27" s="197">
        <v>806.3459999999999</v>
      </c>
      <c r="K27" s="196">
        <v>110.97300000000004</v>
      </c>
      <c r="L27" s="196">
        <f t="shared" si="12"/>
        <v>917.319</v>
      </c>
      <c r="M27" s="198">
        <f t="shared" si="13"/>
        <v>0.009361777101796094</v>
      </c>
      <c r="N27" s="197">
        <v>819.9549999999999</v>
      </c>
      <c r="O27" s="196">
        <v>153.17500000000004</v>
      </c>
      <c r="P27" s="196">
        <f t="shared" si="14"/>
        <v>973.13</v>
      </c>
      <c r="Q27" s="195">
        <f t="shared" si="15"/>
        <v>-0.057352049571999686</v>
      </c>
    </row>
    <row r="28" spans="1:17" s="187" customFormat="1" ht="18" customHeight="1">
      <c r="A28" s="201" t="s">
        <v>230</v>
      </c>
      <c r="B28" s="200">
        <v>38.094</v>
      </c>
      <c r="C28" s="196">
        <v>40.068</v>
      </c>
      <c r="D28" s="196">
        <f t="shared" si="8"/>
        <v>78.162</v>
      </c>
      <c r="E28" s="199">
        <f t="shared" si="9"/>
        <v>0.005735356046356873</v>
      </c>
      <c r="F28" s="197">
        <v>64.116</v>
      </c>
      <c r="G28" s="196">
        <v>62.522999999999996</v>
      </c>
      <c r="H28" s="196">
        <f t="shared" si="10"/>
        <v>126.639</v>
      </c>
      <c r="I28" s="198">
        <f t="shared" si="11"/>
        <v>-0.382796768767915</v>
      </c>
      <c r="J28" s="197">
        <v>386.45599999999996</v>
      </c>
      <c r="K28" s="196">
        <v>491.80499999999995</v>
      </c>
      <c r="L28" s="196">
        <f t="shared" si="12"/>
        <v>878.261</v>
      </c>
      <c r="M28" s="198">
        <f t="shared" si="13"/>
        <v>0.008963167359665002</v>
      </c>
      <c r="N28" s="197">
        <v>478.61000000000007</v>
      </c>
      <c r="O28" s="196">
        <v>417.209</v>
      </c>
      <c r="P28" s="196">
        <f t="shared" si="14"/>
        <v>895.8190000000001</v>
      </c>
      <c r="Q28" s="195">
        <f t="shared" si="15"/>
        <v>-0.01959994150604094</v>
      </c>
    </row>
    <row r="29" spans="1:17" s="187" customFormat="1" ht="18" customHeight="1">
      <c r="A29" s="201" t="s">
        <v>233</v>
      </c>
      <c r="B29" s="200">
        <v>55.17</v>
      </c>
      <c r="C29" s="196">
        <v>3.9890000000000003</v>
      </c>
      <c r="D29" s="196">
        <f aca="true" t="shared" si="16" ref="D29:D37">C29+B29</f>
        <v>59.159</v>
      </c>
      <c r="E29" s="199">
        <f aca="true" t="shared" si="17" ref="E29:E37">D29/$D$8</f>
        <v>0.0043409576053123795</v>
      </c>
      <c r="F29" s="197">
        <v>42.853</v>
      </c>
      <c r="G29" s="196">
        <v>6.385</v>
      </c>
      <c r="H29" s="196">
        <f aca="true" t="shared" si="18" ref="H29:H37">G29+F29</f>
        <v>49.238</v>
      </c>
      <c r="I29" s="198">
        <f aca="true" t="shared" si="19" ref="I29:I37">(D29/H29-1)</f>
        <v>0.20149071855071288</v>
      </c>
      <c r="J29" s="197">
        <v>445.68199999999996</v>
      </c>
      <c r="K29" s="196">
        <v>52.519</v>
      </c>
      <c r="L29" s="196">
        <f aca="true" t="shared" si="20" ref="L29:L37">K29+J29</f>
        <v>498.20099999999996</v>
      </c>
      <c r="M29" s="198">
        <f aca="true" t="shared" si="21" ref="M29:M37">(L29/$L$8)</f>
        <v>0.005084432693416266</v>
      </c>
      <c r="N29" s="197">
        <v>324.44000000000005</v>
      </c>
      <c r="O29" s="196">
        <v>41.550999999999995</v>
      </c>
      <c r="P29" s="196">
        <f aca="true" t="shared" si="22" ref="P29:P37">O29+N29</f>
        <v>365.99100000000004</v>
      </c>
      <c r="Q29" s="195">
        <f aca="true" t="shared" si="23" ref="Q29:Q37">(L29/P29-1)</f>
        <v>0.36123839110797773</v>
      </c>
    </row>
    <row r="30" spans="1:17" s="187" customFormat="1" ht="18" customHeight="1">
      <c r="A30" s="201" t="s">
        <v>252</v>
      </c>
      <c r="B30" s="200">
        <v>50.132999999999996</v>
      </c>
      <c r="C30" s="196">
        <v>0.841</v>
      </c>
      <c r="D30" s="196">
        <f t="shared" si="16"/>
        <v>50.974</v>
      </c>
      <c r="E30" s="199">
        <f t="shared" si="17"/>
        <v>0.0037403602659475854</v>
      </c>
      <c r="F30" s="197">
        <v>117.713</v>
      </c>
      <c r="G30" s="196">
        <v>5.757999999999999</v>
      </c>
      <c r="H30" s="196">
        <f t="shared" si="18"/>
        <v>123.47099999999999</v>
      </c>
      <c r="I30" s="198">
        <f t="shared" si="19"/>
        <v>-0.5871581181006066</v>
      </c>
      <c r="J30" s="197">
        <v>550.4260000000002</v>
      </c>
      <c r="K30" s="196">
        <v>30.563</v>
      </c>
      <c r="L30" s="196">
        <f t="shared" si="20"/>
        <v>580.9890000000001</v>
      </c>
      <c r="M30" s="198">
        <f t="shared" si="21"/>
        <v>0.005929332671181359</v>
      </c>
      <c r="N30" s="197">
        <v>757.3850000000002</v>
      </c>
      <c r="O30" s="196">
        <v>38.311</v>
      </c>
      <c r="P30" s="196">
        <f t="shared" si="22"/>
        <v>795.6960000000003</v>
      </c>
      <c r="Q30" s="195">
        <f t="shared" si="23"/>
        <v>-0.2698354648006275</v>
      </c>
    </row>
    <row r="31" spans="1:17" s="187" customFormat="1" ht="18" customHeight="1">
      <c r="A31" s="201" t="s">
        <v>249</v>
      </c>
      <c r="B31" s="200">
        <v>44.546</v>
      </c>
      <c r="C31" s="196">
        <v>0</v>
      </c>
      <c r="D31" s="196">
        <f t="shared" si="16"/>
        <v>44.546</v>
      </c>
      <c r="E31" s="199">
        <f t="shared" si="17"/>
        <v>0.0032686877311355034</v>
      </c>
      <c r="F31" s="197">
        <v>51.657999999999994</v>
      </c>
      <c r="G31" s="196">
        <v>0.753</v>
      </c>
      <c r="H31" s="196">
        <f t="shared" si="18"/>
        <v>52.410999999999994</v>
      </c>
      <c r="I31" s="198">
        <f t="shared" si="19"/>
        <v>-0.1500639178798343</v>
      </c>
      <c r="J31" s="197">
        <v>291.483</v>
      </c>
      <c r="K31" s="196">
        <v>8.343</v>
      </c>
      <c r="L31" s="196">
        <f t="shared" si="20"/>
        <v>299.826</v>
      </c>
      <c r="M31" s="198">
        <f t="shared" si="21"/>
        <v>0.0030598997527829645</v>
      </c>
      <c r="N31" s="197">
        <v>360.7559999999999</v>
      </c>
      <c r="O31" s="196">
        <v>25.224999999999998</v>
      </c>
      <c r="P31" s="196">
        <f t="shared" si="22"/>
        <v>385.98099999999994</v>
      </c>
      <c r="Q31" s="195">
        <f t="shared" si="23"/>
        <v>-0.22321046890909124</v>
      </c>
    </row>
    <row r="32" spans="1:17" s="187" customFormat="1" ht="18" customHeight="1">
      <c r="A32" s="201" t="s">
        <v>238</v>
      </c>
      <c r="B32" s="200">
        <v>40.292</v>
      </c>
      <c r="C32" s="196">
        <v>0.661</v>
      </c>
      <c r="D32" s="196">
        <f t="shared" si="16"/>
        <v>40.953</v>
      </c>
      <c r="E32" s="199">
        <f t="shared" si="17"/>
        <v>0.003005041275382577</v>
      </c>
      <c r="F32" s="197">
        <v>28.744</v>
      </c>
      <c r="G32" s="196">
        <v>5.695</v>
      </c>
      <c r="H32" s="196">
        <f t="shared" si="18"/>
        <v>34.439</v>
      </c>
      <c r="I32" s="198">
        <f t="shared" si="19"/>
        <v>0.18914602630738409</v>
      </c>
      <c r="J32" s="197">
        <v>261.128</v>
      </c>
      <c r="K32" s="196">
        <v>26.558</v>
      </c>
      <c r="L32" s="196">
        <f t="shared" si="20"/>
        <v>287.686</v>
      </c>
      <c r="M32" s="198">
        <f t="shared" si="21"/>
        <v>0.002936003949888001</v>
      </c>
      <c r="N32" s="197">
        <v>233.509</v>
      </c>
      <c r="O32" s="196">
        <v>28.552000000000003</v>
      </c>
      <c r="P32" s="196">
        <f t="shared" si="22"/>
        <v>262.061</v>
      </c>
      <c r="Q32" s="195">
        <f t="shared" si="23"/>
        <v>0.09778257733886386</v>
      </c>
    </row>
    <row r="33" spans="1:17" s="187" customFormat="1" ht="18" customHeight="1">
      <c r="A33" s="201" t="s">
        <v>257</v>
      </c>
      <c r="B33" s="200">
        <v>40.087999999999994</v>
      </c>
      <c r="C33" s="196">
        <v>0.27</v>
      </c>
      <c r="D33" s="196">
        <f t="shared" si="16"/>
        <v>40.358</v>
      </c>
      <c r="E33" s="199">
        <f t="shared" si="17"/>
        <v>0.0029613814810121367</v>
      </c>
      <c r="F33" s="197">
        <v>41.596000000000004</v>
      </c>
      <c r="G33" s="196"/>
      <c r="H33" s="196">
        <f t="shared" si="18"/>
        <v>41.596000000000004</v>
      </c>
      <c r="I33" s="198">
        <f t="shared" si="19"/>
        <v>-0.029762477161265677</v>
      </c>
      <c r="J33" s="197">
        <v>355.1029999999999</v>
      </c>
      <c r="K33" s="196">
        <v>0.6699999999999999</v>
      </c>
      <c r="L33" s="196">
        <f t="shared" si="20"/>
        <v>355.7729999999999</v>
      </c>
      <c r="M33" s="198">
        <f t="shared" si="21"/>
        <v>0.003630871621363235</v>
      </c>
      <c r="N33" s="197">
        <v>298.692</v>
      </c>
      <c r="O33" s="196">
        <v>0.1</v>
      </c>
      <c r="P33" s="196">
        <f t="shared" si="22"/>
        <v>298.79200000000003</v>
      </c>
      <c r="Q33" s="195">
        <f t="shared" si="23"/>
        <v>0.19070457040349087</v>
      </c>
    </row>
    <row r="34" spans="1:17" s="187" customFormat="1" ht="18" customHeight="1">
      <c r="A34" s="201" t="s">
        <v>239</v>
      </c>
      <c r="B34" s="200">
        <v>31.997999999999998</v>
      </c>
      <c r="C34" s="196">
        <v>3.66</v>
      </c>
      <c r="D34" s="196">
        <f t="shared" si="16"/>
        <v>35.658</v>
      </c>
      <c r="E34" s="199">
        <f t="shared" si="17"/>
        <v>0.0026165057943884924</v>
      </c>
      <c r="F34" s="197">
        <v>45.843</v>
      </c>
      <c r="G34" s="196">
        <v>2.53</v>
      </c>
      <c r="H34" s="196">
        <f t="shared" si="18"/>
        <v>48.373000000000005</v>
      </c>
      <c r="I34" s="198">
        <f t="shared" si="19"/>
        <v>-0.2628532445785873</v>
      </c>
      <c r="J34" s="197">
        <v>280.79200000000003</v>
      </c>
      <c r="K34" s="196">
        <v>20.717</v>
      </c>
      <c r="L34" s="196">
        <f t="shared" si="20"/>
        <v>301.509</v>
      </c>
      <c r="M34" s="198">
        <f t="shared" si="21"/>
        <v>0.0030770757524758987</v>
      </c>
      <c r="N34" s="197">
        <v>289.548</v>
      </c>
      <c r="O34" s="196">
        <v>45.50000000000002</v>
      </c>
      <c r="P34" s="196">
        <f t="shared" si="22"/>
        <v>335.048</v>
      </c>
      <c r="Q34" s="195">
        <f t="shared" si="23"/>
        <v>-0.10010207492657763</v>
      </c>
    </row>
    <row r="35" spans="1:17" s="187" customFormat="1" ht="18" customHeight="1">
      <c r="A35" s="201" t="s">
        <v>260</v>
      </c>
      <c r="B35" s="200">
        <v>26.609</v>
      </c>
      <c r="C35" s="196">
        <v>7.859999999999999</v>
      </c>
      <c r="D35" s="196">
        <f t="shared" si="16"/>
        <v>34.469</v>
      </c>
      <c r="E35" s="199">
        <f t="shared" si="17"/>
        <v>0.002529259583453277</v>
      </c>
      <c r="F35" s="197">
        <v>23.896</v>
      </c>
      <c r="G35" s="196">
        <v>18.403</v>
      </c>
      <c r="H35" s="196">
        <f t="shared" si="18"/>
        <v>42.299</v>
      </c>
      <c r="I35" s="198">
        <f t="shared" si="19"/>
        <v>-0.18511075911960084</v>
      </c>
      <c r="J35" s="197">
        <v>203.602</v>
      </c>
      <c r="K35" s="196">
        <v>8.171</v>
      </c>
      <c r="L35" s="196">
        <f t="shared" si="20"/>
        <v>211.773</v>
      </c>
      <c r="M35" s="198">
        <f t="shared" si="21"/>
        <v>0.0021612673695613678</v>
      </c>
      <c r="N35" s="197">
        <v>204.73300000000003</v>
      </c>
      <c r="O35" s="196">
        <v>74.62</v>
      </c>
      <c r="P35" s="196">
        <f t="shared" si="22"/>
        <v>279.35300000000007</v>
      </c>
      <c r="Q35" s="195">
        <f t="shared" si="23"/>
        <v>-0.24191614194227395</v>
      </c>
    </row>
    <row r="36" spans="1:17" s="187" customFormat="1" ht="18" customHeight="1">
      <c r="A36" s="201" t="s">
        <v>261</v>
      </c>
      <c r="B36" s="200">
        <v>28.033</v>
      </c>
      <c r="C36" s="196">
        <v>6.14</v>
      </c>
      <c r="D36" s="196">
        <f t="shared" si="16"/>
        <v>34.173</v>
      </c>
      <c r="E36" s="199">
        <f t="shared" si="17"/>
        <v>0.002507539752976554</v>
      </c>
      <c r="F36" s="197">
        <v>8.015</v>
      </c>
      <c r="G36" s="196"/>
      <c r="H36" s="196">
        <f t="shared" si="18"/>
        <v>8.015</v>
      </c>
      <c r="I36" s="198">
        <f t="shared" si="19"/>
        <v>3.2636306924516534</v>
      </c>
      <c r="J36" s="197">
        <v>99.50200000000002</v>
      </c>
      <c r="K36" s="196">
        <v>6.205</v>
      </c>
      <c r="L36" s="196">
        <f t="shared" si="20"/>
        <v>105.70700000000002</v>
      </c>
      <c r="M36" s="198">
        <f t="shared" si="21"/>
        <v>0.0010788017822584727</v>
      </c>
      <c r="N36" s="197">
        <v>79.20100000000001</v>
      </c>
      <c r="O36" s="196">
        <v>0.382</v>
      </c>
      <c r="P36" s="196">
        <f t="shared" si="22"/>
        <v>79.58300000000001</v>
      </c>
      <c r="Q36" s="195">
        <f t="shared" si="23"/>
        <v>0.32826106077931216</v>
      </c>
    </row>
    <row r="37" spans="1:17" s="187" customFormat="1" ht="18" customHeight="1">
      <c r="A37" s="201" t="s">
        <v>231</v>
      </c>
      <c r="B37" s="200">
        <v>33.668</v>
      </c>
      <c r="C37" s="196">
        <v>0</v>
      </c>
      <c r="D37" s="196">
        <f t="shared" si="16"/>
        <v>33.668</v>
      </c>
      <c r="E37" s="199">
        <f t="shared" si="17"/>
        <v>0.002470483961115928</v>
      </c>
      <c r="F37" s="197">
        <v>16.064999999999998</v>
      </c>
      <c r="G37" s="196"/>
      <c r="H37" s="196">
        <f t="shared" si="18"/>
        <v>16.064999999999998</v>
      </c>
      <c r="I37" s="198">
        <f t="shared" si="19"/>
        <v>1.0957360722066607</v>
      </c>
      <c r="J37" s="197">
        <v>131.535</v>
      </c>
      <c r="K37" s="196"/>
      <c r="L37" s="196">
        <f t="shared" si="20"/>
        <v>131.535</v>
      </c>
      <c r="M37" s="198">
        <f t="shared" si="21"/>
        <v>0.0013423916337552686</v>
      </c>
      <c r="N37" s="197">
        <v>87.12700000000001</v>
      </c>
      <c r="O37" s="196">
        <v>0.052000000000000005</v>
      </c>
      <c r="P37" s="196">
        <f t="shared" si="22"/>
        <v>87.17900000000002</v>
      </c>
      <c r="Q37" s="195">
        <f t="shared" si="23"/>
        <v>0.5087922550155424</v>
      </c>
    </row>
    <row r="38" spans="1:17" s="187" customFormat="1" ht="18" customHeight="1">
      <c r="A38" s="201" t="s">
        <v>245</v>
      </c>
      <c r="B38" s="200">
        <v>29.458</v>
      </c>
      <c r="C38" s="196">
        <v>0.26</v>
      </c>
      <c r="D38" s="196">
        <f aca="true" t="shared" si="24" ref="D38:D46">C38+B38</f>
        <v>29.718</v>
      </c>
      <c r="E38" s="199">
        <f aca="true" t="shared" si="25" ref="E38:E46">D38/$D$8</f>
        <v>0.0021806416287407375</v>
      </c>
      <c r="F38" s="197">
        <v>12.5</v>
      </c>
      <c r="G38" s="196">
        <v>0.68</v>
      </c>
      <c r="H38" s="196">
        <f aca="true" t="shared" si="26" ref="H38:H46">G38+F38</f>
        <v>13.18</v>
      </c>
      <c r="I38" s="198">
        <f aca="true" t="shared" si="27" ref="I38:I46">(D38/H38-1)</f>
        <v>1.2547799696509863</v>
      </c>
      <c r="J38" s="197">
        <v>141.398</v>
      </c>
      <c r="K38" s="196">
        <v>3.912</v>
      </c>
      <c r="L38" s="196">
        <f aca="true" t="shared" si="28" ref="L38:L46">K38+J38</f>
        <v>145.31</v>
      </c>
      <c r="M38" s="198">
        <f aca="true" t="shared" si="29" ref="M38:M46">(L38/$L$8)</f>
        <v>0.0014829735682592323</v>
      </c>
      <c r="N38" s="197">
        <v>110.32099999999997</v>
      </c>
      <c r="O38" s="196">
        <v>3.8169999999999997</v>
      </c>
      <c r="P38" s="196">
        <f aca="true" t="shared" si="30" ref="P38:P46">O38+N38</f>
        <v>114.13799999999996</v>
      </c>
      <c r="Q38" s="195">
        <f aca="true" t="shared" si="31" ref="Q38:Q46">(L38/P38-1)</f>
        <v>0.27310799207976344</v>
      </c>
    </row>
    <row r="39" spans="1:17" s="187" customFormat="1" ht="18" customHeight="1">
      <c r="A39" s="201" t="s">
        <v>244</v>
      </c>
      <c r="B39" s="200">
        <v>27.585</v>
      </c>
      <c r="C39" s="196">
        <v>0</v>
      </c>
      <c r="D39" s="196">
        <f t="shared" si="24"/>
        <v>27.585</v>
      </c>
      <c r="E39" s="199">
        <f t="shared" si="25"/>
        <v>0.0020241267692581344</v>
      </c>
      <c r="F39" s="197">
        <v>30.191</v>
      </c>
      <c r="G39" s="196"/>
      <c r="H39" s="196">
        <f t="shared" si="26"/>
        <v>30.191</v>
      </c>
      <c r="I39" s="198">
        <f t="shared" si="27"/>
        <v>-0.08631711437183265</v>
      </c>
      <c r="J39" s="197">
        <v>174.822</v>
      </c>
      <c r="K39" s="196">
        <v>0.95</v>
      </c>
      <c r="L39" s="196">
        <f t="shared" si="28"/>
        <v>175.772</v>
      </c>
      <c r="M39" s="198">
        <f t="shared" si="29"/>
        <v>0.001793856101025819</v>
      </c>
      <c r="N39" s="197">
        <v>214.45999999999998</v>
      </c>
      <c r="O39" s="196">
        <v>0.11900000000000001</v>
      </c>
      <c r="P39" s="196">
        <f t="shared" si="30"/>
        <v>214.57899999999998</v>
      </c>
      <c r="Q39" s="195">
        <f t="shared" si="31"/>
        <v>-0.1808518074928115</v>
      </c>
    </row>
    <row r="40" spans="1:17" s="187" customFormat="1" ht="18" customHeight="1">
      <c r="A40" s="201" t="s">
        <v>246</v>
      </c>
      <c r="B40" s="200">
        <v>24.478</v>
      </c>
      <c r="C40" s="196">
        <v>1.9849999999999999</v>
      </c>
      <c r="D40" s="196">
        <f t="shared" si="24"/>
        <v>26.463</v>
      </c>
      <c r="E40" s="199">
        <f t="shared" si="25"/>
        <v>0.0019417968713024477</v>
      </c>
      <c r="F40" s="197">
        <v>18.194</v>
      </c>
      <c r="G40" s="196">
        <v>0.998</v>
      </c>
      <c r="H40" s="196">
        <f t="shared" si="26"/>
        <v>19.192</v>
      </c>
      <c r="I40" s="198">
        <f t="shared" si="27"/>
        <v>0.37885577323884956</v>
      </c>
      <c r="J40" s="197">
        <v>150.046</v>
      </c>
      <c r="K40" s="196">
        <v>8.520999999999999</v>
      </c>
      <c r="L40" s="196">
        <f t="shared" si="28"/>
        <v>158.56699999999998</v>
      </c>
      <c r="M40" s="198">
        <f t="shared" si="29"/>
        <v>0.0016182690096907414</v>
      </c>
      <c r="N40" s="197">
        <v>139.90800000000004</v>
      </c>
      <c r="O40" s="196">
        <v>4.842</v>
      </c>
      <c r="P40" s="196">
        <f t="shared" si="30"/>
        <v>144.75000000000006</v>
      </c>
      <c r="Q40" s="195">
        <f t="shared" si="31"/>
        <v>0.0954542314335054</v>
      </c>
    </row>
    <row r="41" spans="1:17" s="187" customFormat="1" ht="18" customHeight="1">
      <c r="A41" s="201" t="s">
        <v>250</v>
      </c>
      <c r="B41" s="200">
        <v>18.582</v>
      </c>
      <c r="C41" s="196">
        <v>7.596</v>
      </c>
      <c r="D41" s="196">
        <f t="shared" si="24"/>
        <v>26.178</v>
      </c>
      <c r="E41" s="199">
        <f t="shared" si="25"/>
        <v>0.001920884196688035</v>
      </c>
      <c r="F41" s="197">
        <v>18.66</v>
      </c>
      <c r="G41" s="196">
        <v>4.778</v>
      </c>
      <c r="H41" s="196">
        <f t="shared" si="26"/>
        <v>23.438</v>
      </c>
      <c r="I41" s="198">
        <f t="shared" si="27"/>
        <v>0.1169041727109823</v>
      </c>
      <c r="J41" s="197">
        <v>145.82400000000004</v>
      </c>
      <c r="K41" s="196">
        <v>101.183</v>
      </c>
      <c r="L41" s="196">
        <f t="shared" si="28"/>
        <v>247.00700000000006</v>
      </c>
      <c r="M41" s="198">
        <f t="shared" si="29"/>
        <v>0.002520850954339056</v>
      </c>
      <c r="N41" s="197">
        <v>159.859</v>
      </c>
      <c r="O41" s="196">
        <v>32.942000000000014</v>
      </c>
      <c r="P41" s="196">
        <f t="shared" si="30"/>
        <v>192.80100000000002</v>
      </c>
      <c r="Q41" s="195">
        <f t="shared" si="31"/>
        <v>0.28114999403530083</v>
      </c>
    </row>
    <row r="42" spans="1:17" s="187" customFormat="1" ht="18" customHeight="1">
      <c r="A42" s="201" t="s">
        <v>235</v>
      </c>
      <c r="B42" s="200">
        <v>22.479</v>
      </c>
      <c r="C42" s="196">
        <v>2.76</v>
      </c>
      <c r="D42" s="196">
        <f t="shared" si="24"/>
        <v>25.238999999999997</v>
      </c>
      <c r="E42" s="199">
        <f t="shared" si="25"/>
        <v>0.0018519824371689706</v>
      </c>
      <c r="F42" s="197">
        <v>15.749999999999998</v>
      </c>
      <c r="G42" s="196">
        <v>0.28800000000000003</v>
      </c>
      <c r="H42" s="196">
        <f t="shared" si="26"/>
        <v>16.037999999999997</v>
      </c>
      <c r="I42" s="198">
        <f t="shared" si="27"/>
        <v>0.5736999625888517</v>
      </c>
      <c r="J42" s="197">
        <v>151.804</v>
      </c>
      <c r="K42" s="196">
        <v>20.590999999999994</v>
      </c>
      <c r="L42" s="196">
        <f t="shared" si="28"/>
        <v>172.39499999999998</v>
      </c>
      <c r="M42" s="198">
        <f t="shared" si="29"/>
        <v>0.0017593918402040486</v>
      </c>
      <c r="N42" s="197">
        <v>169.55300000000005</v>
      </c>
      <c r="O42" s="196">
        <v>5.114999999999999</v>
      </c>
      <c r="P42" s="196">
        <f t="shared" si="30"/>
        <v>174.66800000000006</v>
      </c>
      <c r="Q42" s="195">
        <f t="shared" si="31"/>
        <v>-0.013013259440768143</v>
      </c>
    </row>
    <row r="43" spans="1:17" s="187" customFormat="1" ht="18" customHeight="1">
      <c r="A43" s="201" t="s">
        <v>258</v>
      </c>
      <c r="B43" s="200">
        <v>6.109999999999999</v>
      </c>
      <c r="C43" s="196">
        <v>18.299999999999997</v>
      </c>
      <c r="D43" s="196">
        <f t="shared" si="24"/>
        <v>24.409999999999997</v>
      </c>
      <c r="E43" s="199">
        <f t="shared" si="25"/>
        <v>0.0017911522362730127</v>
      </c>
      <c r="F43" s="197">
        <v>0.868</v>
      </c>
      <c r="G43" s="196">
        <v>29.925000000000004</v>
      </c>
      <c r="H43" s="196">
        <f t="shared" si="26"/>
        <v>30.793000000000003</v>
      </c>
      <c r="I43" s="198">
        <f t="shared" si="27"/>
        <v>-0.2072873705062841</v>
      </c>
      <c r="J43" s="197">
        <v>13.102</v>
      </c>
      <c r="K43" s="196">
        <v>189.85700000000003</v>
      </c>
      <c r="L43" s="196">
        <f t="shared" si="28"/>
        <v>202.95900000000003</v>
      </c>
      <c r="M43" s="198">
        <f t="shared" si="29"/>
        <v>0.0020713153426489958</v>
      </c>
      <c r="N43" s="197">
        <v>1.7810000000000001</v>
      </c>
      <c r="O43" s="196">
        <v>218.78</v>
      </c>
      <c r="P43" s="196">
        <f t="shared" si="30"/>
        <v>220.561</v>
      </c>
      <c r="Q43" s="195">
        <f t="shared" si="31"/>
        <v>-0.07980558666309989</v>
      </c>
    </row>
    <row r="44" spans="1:17" s="187" customFormat="1" ht="18" customHeight="1">
      <c r="A44" s="201" t="s">
        <v>248</v>
      </c>
      <c r="B44" s="200">
        <v>23.512</v>
      </c>
      <c r="C44" s="196">
        <v>0.45</v>
      </c>
      <c r="D44" s="196">
        <f t="shared" si="24"/>
        <v>23.962</v>
      </c>
      <c r="E44" s="199">
        <f t="shared" si="25"/>
        <v>0.0017582789793352698</v>
      </c>
      <c r="F44" s="197">
        <v>4.769</v>
      </c>
      <c r="G44" s="196">
        <v>0.036000000000000004</v>
      </c>
      <c r="H44" s="196">
        <f t="shared" si="26"/>
        <v>4.805</v>
      </c>
      <c r="I44" s="198">
        <f t="shared" si="27"/>
        <v>3.986888657648283</v>
      </c>
      <c r="J44" s="197">
        <v>70.345</v>
      </c>
      <c r="K44" s="196">
        <v>0.526</v>
      </c>
      <c r="L44" s="196">
        <f t="shared" si="28"/>
        <v>70.871</v>
      </c>
      <c r="M44" s="198">
        <f t="shared" si="29"/>
        <v>0.000723280020343404</v>
      </c>
      <c r="N44" s="197">
        <v>40.148999999999994</v>
      </c>
      <c r="O44" s="196">
        <v>0.6600000000000001</v>
      </c>
      <c r="P44" s="196">
        <f t="shared" si="30"/>
        <v>40.809</v>
      </c>
      <c r="Q44" s="195">
        <f t="shared" si="31"/>
        <v>0.7366512288955867</v>
      </c>
    </row>
    <row r="45" spans="1:17" s="187" customFormat="1" ht="18" customHeight="1">
      <c r="A45" s="201" t="s">
        <v>236</v>
      </c>
      <c r="B45" s="200">
        <v>19.382</v>
      </c>
      <c r="C45" s="196">
        <v>3.957</v>
      </c>
      <c r="D45" s="196">
        <f t="shared" si="24"/>
        <v>23.339000000000002</v>
      </c>
      <c r="E45" s="199">
        <f t="shared" si="25"/>
        <v>0.001712564606406221</v>
      </c>
      <c r="F45" s="197">
        <v>35.842</v>
      </c>
      <c r="G45" s="196">
        <v>2.1820000000000004</v>
      </c>
      <c r="H45" s="196">
        <f t="shared" si="26"/>
        <v>38.024</v>
      </c>
      <c r="I45" s="198">
        <f t="shared" si="27"/>
        <v>-0.38620345045234583</v>
      </c>
      <c r="J45" s="197">
        <v>237.194</v>
      </c>
      <c r="K45" s="196">
        <v>40.911999999999985</v>
      </c>
      <c r="L45" s="196">
        <f t="shared" si="28"/>
        <v>278.106</v>
      </c>
      <c r="M45" s="198">
        <f t="shared" si="29"/>
        <v>0.0028382344448028493</v>
      </c>
      <c r="N45" s="197">
        <v>318.66499999999996</v>
      </c>
      <c r="O45" s="196">
        <v>40.36900000000003</v>
      </c>
      <c r="P45" s="196">
        <f t="shared" si="30"/>
        <v>359.034</v>
      </c>
      <c r="Q45" s="195">
        <f t="shared" si="31"/>
        <v>-0.22540483631076724</v>
      </c>
    </row>
    <row r="46" spans="1:17" s="187" customFormat="1" ht="18" customHeight="1">
      <c r="A46" s="201" t="s">
        <v>263</v>
      </c>
      <c r="B46" s="200">
        <v>0.084</v>
      </c>
      <c r="C46" s="196">
        <v>22.086</v>
      </c>
      <c r="D46" s="196">
        <f t="shared" si="24"/>
        <v>22.169999999999998</v>
      </c>
      <c r="E46" s="199">
        <f t="shared" si="25"/>
        <v>0.0016267859515842972</v>
      </c>
      <c r="F46" s="197">
        <v>0.106</v>
      </c>
      <c r="G46" s="196">
        <v>24.689999999999998</v>
      </c>
      <c r="H46" s="196">
        <f t="shared" si="26"/>
        <v>24.796</v>
      </c>
      <c r="I46" s="198">
        <f t="shared" si="27"/>
        <v>-0.10590417809324093</v>
      </c>
      <c r="J46" s="197">
        <v>1.2750000000000001</v>
      </c>
      <c r="K46" s="196">
        <v>143.12300000000002</v>
      </c>
      <c r="L46" s="196">
        <f t="shared" si="28"/>
        <v>144.39800000000002</v>
      </c>
      <c r="M46" s="198">
        <f t="shared" si="29"/>
        <v>0.0014736660746644873</v>
      </c>
      <c r="N46" s="197">
        <v>0.6499999999999999</v>
      </c>
      <c r="O46" s="196">
        <v>135.87300000000002</v>
      </c>
      <c r="P46" s="196">
        <f t="shared" si="30"/>
        <v>136.52300000000002</v>
      </c>
      <c r="Q46" s="195">
        <f t="shared" si="31"/>
        <v>0.05768258828182793</v>
      </c>
    </row>
    <row r="47" spans="1:17" s="187" customFormat="1" ht="18" customHeight="1">
      <c r="A47" s="201" t="s">
        <v>264</v>
      </c>
      <c r="B47" s="200">
        <v>20.939</v>
      </c>
      <c r="C47" s="196">
        <v>0.883</v>
      </c>
      <c r="D47" s="196">
        <f aca="true" t="shared" si="32" ref="D47:D54">C47+B47</f>
        <v>21.822</v>
      </c>
      <c r="E47" s="199">
        <f aca="true" t="shared" si="33" ref="E47:E54">D47/$D$8</f>
        <v>0.0016012504752130148</v>
      </c>
      <c r="F47" s="197">
        <v>7.019</v>
      </c>
      <c r="G47" s="196">
        <v>0.051000000000000004</v>
      </c>
      <c r="H47" s="196">
        <f aca="true" t="shared" si="34" ref="H47:H54">G47+F47</f>
        <v>7.07</v>
      </c>
      <c r="I47" s="198">
        <f aca="true" t="shared" si="35" ref="I47:I54">(D47/H47-1)</f>
        <v>2.086562942008486</v>
      </c>
      <c r="J47" s="197">
        <v>115.61599999999997</v>
      </c>
      <c r="K47" s="196">
        <v>5.234000000000001</v>
      </c>
      <c r="L47" s="196">
        <f aca="true" t="shared" si="36" ref="L47:L54">K47+J47</f>
        <v>120.84999999999997</v>
      </c>
      <c r="M47" s="198">
        <f aca="true" t="shared" si="37" ref="M47:M54">(L47/$L$8)</f>
        <v>0.0012333449571545535</v>
      </c>
      <c r="N47" s="197">
        <v>73.541</v>
      </c>
      <c r="O47" s="196">
        <v>1.0010000000000001</v>
      </c>
      <c r="P47" s="196">
        <f aca="true" t="shared" si="38" ref="P47:P54">O47+N47</f>
        <v>74.542</v>
      </c>
      <c r="Q47" s="195">
        <f aca="true" t="shared" si="39" ref="Q47:Q54">(L47/P47-1)</f>
        <v>0.6212336669260279</v>
      </c>
    </row>
    <row r="48" spans="1:17" s="187" customFormat="1" ht="18" customHeight="1">
      <c r="A48" s="201" t="s">
        <v>262</v>
      </c>
      <c r="B48" s="200">
        <v>0</v>
      </c>
      <c r="C48" s="196">
        <v>20.005</v>
      </c>
      <c r="D48" s="196">
        <f t="shared" si="32"/>
        <v>20.005</v>
      </c>
      <c r="E48" s="199">
        <f t="shared" si="33"/>
        <v>0.001467923002320427</v>
      </c>
      <c r="F48" s="197"/>
      <c r="G48" s="196">
        <v>36.132999999999996</v>
      </c>
      <c r="H48" s="196">
        <f t="shared" si="34"/>
        <v>36.132999999999996</v>
      </c>
      <c r="I48" s="198">
        <f t="shared" si="35"/>
        <v>-0.4463509810976115</v>
      </c>
      <c r="J48" s="197"/>
      <c r="K48" s="196">
        <v>517.4390000000001</v>
      </c>
      <c r="L48" s="196">
        <f t="shared" si="36"/>
        <v>517.4390000000001</v>
      </c>
      <c r="M48" s="198">
        <f t="shared" si="37"/>
        <v>0.0052807677392229645</v>
      </c>
      <c r="N48" s="197"/>
      <c r="O48" s="196">
        <v>265.31399999999996</v>
      </c>
      <c r="P48" s="196">
        <f t="shared" si="38"/>
        <v>265.31399999999996</v>
      </c>
      <c r="Q48" s="195">
        <f t="shared" si="39"/>
        <v>0.9502890914162092</v>
      </c>
    </row>
    <row r="49" spans="1:17" s="187" customFormat="1" ht="18" customHeight="1">
      <c r="A49" s="201" t="s">
        <v>255</v>
      </c>
      <c r="B49" s="200">
        <v>10.355</v>
      </c>
      <c r="C49" s="196">
        <v>8.127</v>
      </c>
      <c r="D49" s="196">
        <f t="shared" si="32"/>
        <v>18.482</v>
      </c>
      <c r="E49" s="199">
        <f t="shared" si="33"/>
        <v>0.0013561686042932333</v>
      </c>
      <c r="F49" s="197">
        <v>16.128000000000004</v>
      </c>
      <c r="G49" s="196">
        <v>18.158</v>
      </c>
      <c r="H49" s="196">
        <f t="shared" si="34"/>
        <v>34.286</v>
      </c>
      <c r="I49" s="198">
        <f t="shared" si="35"/>
        <v>-0.4609461587820102</v>
      </c>
      <c r="J49" s="197">
        <v>44.591999999999985</v>
      </c>
      <c r="K49" s="196">
        <v>83.048</v>
      </c>
      <c r="L49" s="196">
        <f t="shared" si="36"/>
        <v>127.63999999999999</v>
      </c>
      <c r="M49" s="198">
        <f t="shared" si="37"/>
        <v>0.0013026408798610446</v>
      </c>
      <c r="N49" s="197">
        <v>56.47300000000001</v>
      </c>
      <c r="O49" s="196">
        <v>96.05899999999998</v>
      </c>
      <c r="P49" s="196">
        <f t="shared" si="38"/>
        <v>152.53199999999998</v>
      </c>
      <c r="Q49" s="195">
        <f t="shared" si="39"/>
        <v>-0.16319198594393303</v>
      </c>
    </row>
    <row r="50" spans="1:17" s="187" customFormat="1" ht="18" customHeight="1">
      <c r="A50" s="201" t="s">
        <v>253</v>
      </c>
      <c r="B50" s="200">
        <v>11.244</v>
      </c>
      <c r="C50" s="196">
        <v>4.529</v>
      </c>
      <c r="D50" s="196">
        <f t="shared" si="32"/>
        <v>15.773</v>
      </c>
      <c r="E50" s="199">
        <f t="shared" si="33"/>
        <v>0.0011573881287478178</v>
      </c>
      <c r="F50" s="197">
        <v>13.137</v>
      </c>
      <c r="G50" s="196">
        <v>5.626</v>
      </c>
      <c r="H50" s="196">
        <f t="shared" si="34"/>
        <v>18.763</v>
      </c>
      <c r="I50" s="198">
        <f t="shared" si="35"/>
        <v>-0.1593561797153974</v>
      </c>
      <c r="J50" s="197">
        <v>90.90499999999999</v>
      </c>
      <c r="K50" s="196">
        <v>10.028999999999998</v>
      </c>
      <c r="L50" s="196">
        <f t="shared" si="36"/>
        <v>100.93399999999998</v>
      </c>
      <c r="M50" s="198">
        <f t="shared" si="37"/>
        <v>0.0010300905246622897</v>
      </c>
      <c r="N50" s="197">
        <v>104.34499999999996</v>
      </c>
      <c r="O50" s="196">
        <v>14.234999999999998</v>
      </c>
      <c r="P50" s="196">
        <f t="shared" si="38"/>
        <v>118.57999999999996</v>
      </c>
      <c r="Q50" s="195">
        <f t="shared" si="39"/>
        <v>-0.14881092933040962</v>
      </c>
    </row>
    <row r="51" spans="1:17" s="187" customFormat="1" ht="18" customHeight="1">
      <c r="A51" s="201" t="s">
        <v>232</v>
      </c>
      <c r="B51" s="200">
        <v>14.479</v>
      </c>
      <c r="C51" s="196">
        <v>0</v>
      </c>
      <c r="D51" s="196">
        <f t="shared" si="32"/>
        <v>14.479</v>
      </c>
      <c r="E51" s="199">
        <f t="shared" si="33"/>
        <v>0.0010624372482178188</v>
      </c>
      <c r="F51" s="197">
        <v>8.299</v>
      </c>
      <c r="G51" s="196"/>
      <c r="H51" s="196">
        <f t="shared" si="34"/>
        <v>8.299</v>
      </c>
      <c r="I51" s="198">
        <f t="shared" si="35"/>
        <v>0.7446680322930475</v>
      </c>
      <c r="J51" s="197">
        <v>58.827000000000005</v>
      </c>
      <c r="K51" s="196"/>
      <c r="L51" s="196">
        <f t="shared" si="36"/>
        <v>58.827000000000005</v>
      </c>
      <c r="M51" s="198">
        <f t="shared" si="37"/>
        <v>0.000600363953616309</v>
      </c>
      <c r="N51" s="197">
        <v>60.837</v>
      </c>
      <c r="O51" s="196"/>
      <c r="P51" s="196">
        <f t="shared" si="38"/>
        <v>60.837</v>
      </c>
      <c r="Q51" s="195">
        <f t="shared" si="39"/>
        <v>-0.03303910449233194</v>
      </c>
    </row>
    <row r="52" spans="1:17" s="187" customFormat="1" ht="18" customHeight="1">
      <c r="A52" s="201" t="s">
        <v>247</v>
      </c>
      <c r="B52" s="200">
        <v>12.407</v>
      </c>
      <c r="C52" s="196">
        <v>0</v>
      </c>
      <c r="D52" s="196">
        <f t="shared" si="32"/>
        <v>12.407</v>
      </c>
      <c r="E52" s="199">
        <f t="shared" si="33"/>
        <v>0.0009103984348807568</v>
      </c>
      <c r="F52" s="197">
        <v>0.512</v>
      </c>
      <c r="G52" s="196"/>
      <c r="H52" s="196">
        <f t="shared" si="34"/>
        <v>0.512</v>
      </c>
      <c r="I52" s="198">
        <f t="shared" si="35"/>
        <v>23.232421875</v>
      </c>
      <c r="J52" s="197">
        <v>17.126</v>
      </c>
      <c r="K52" s="196"/>
      <c r="L52" s="196">
        <f t="shared" si="36"/>
        <v>17.126</v>
      </c>
      <c r="M52" s="198">
        <f t="shared" si="37"/>
        <v>0.00017478085011360273</v>
      </c>
      <c r="N52" s="197">
        <v>5.502999999999999</v>
      </c>
      <c r="O52" s="196"/>
      <c r="P52" s="196">
        <f t="shared" si="38"/>
        <v>5.502999999999999</v>
      </c>
      <c r="Q52" s="195">
        <f t="shared" si="39"/>
        <v>2.1121206614573875</v>
      </c>
    </row>
    <row r="53" spans="1:17" s="187" customFormat="1" ht="18" customHeight="1">
      <c r="A53" s="455" t="s">
        <v>259</v>
      </c>
      <c r="B53" s="456">
        <v>7.248</v>
      </c>
      <c r="C53" s="457">
        <v>1</v>
      </c>
      <c r="D53" s="457">
        <f t="shared" si="32"/>
        <v>8.248000000000001</v>
      </c>
      <c r="E53" s="458">
        <f t="shared" si="33"/>
        <v>0.0006052201411216638</v>
      </c>
      <c r="F53" s="459">
        <v>4.367</v>
      </c>
      <c r="G53" s="457">
        <v>0.857</v>
      </c>
      <c r="H53" s="457">
        <f t="shared" si="34"/>
        <v>5.224</v>
      </c>
      <c r="I53" s="460">
        <f t="shared" si="35"/>
        <v>0.5788667687595714</v>
      </c>
      <c r="J53" s="459">
        <v>59.638999999999996</v>
      </c>
      <c r="K53" s="457">
        <v>14.556999999999999</v>
      </c>
      <c r="L53" s="457">
        <f t="shared" si="36"/>
        <v>74.196</v>
      </c>
      <c r="M53" s="460">
        <f t="shared" si="37"/>
        <v>0.0007572135907409124</v>
      </c>
      <c r="N53" s="459">
        <v>42.299</v>
      </c>
      <c r="O53" s="457">
        <v>13.327999999999996</v>
      </c>
      <c r="P53" s="457">
        <f t="shared" si="38"/>
        <v>55.626999999999995</v>
      </c>
      <c r="Q53" s="461">
        <f t="shared" si="39"/>
        <v>0.333812716846136</v>
      </c>
    </row>
    <row r="54" spans="1:17" s="187" customFormat="1" ht="18" customHeight="1">
      <c r="A54" s="201" t="s">
        <v>266</v>
      </c>
      <c r="B54" s="200">
        <v>7.372</v>
      </c>
      <c r="C54" s="196">
        <v>0</v>
      </c>
      <c r="D54" s="196">
        <f t="shared" si="32"/>
        <v>7.372</v>
      </c>
      <c r="E54" s="199">
        <f t="shared" si="33"/>
        <v>0.0005409411833594696</v>
      </c>
      <c r="F54" s="197">
        <v>0.046</v>
      </c>
      <c r="G54" s="196"/>
      <c r="H54" s="196">
        <f t="shared" si="34"/>
        <v>0.046</v>
      </c>
      <c r="I54" s="198">
        <f t="shared" si="35"/>
        <v>159.2608695652174</v>
      </c>
      <c r="J54" s="197">
        <v>15.111999999999998</v>
      </c>
      <c r="K54" s="196">
        <v>0.32200000000000006</v>
      </c>
      <c r="L54" s="196">
        <f t="shared" si="36"/>
        <v>15.433999999999997</v>
      </c>
      <c r="M54" s="198">
        <f t="shared" si="37"/>
        <v>0.00015751300015493072</v>
      </c>
      <c r="N54" s="197">
        <v>0.23300000000000004</v>
      </c>
      <c r="O54" s="196">
        <v>0.21400000000000002</v>
      </c>
      <c r="P54" s="196">
        <f t="shared" si="38"/>
        <v>0.44700000000000006</v>
      </c>
      <c r="Q54" s="195">
        <f t="shared" si="39"/>
        <v>33.527964205816545</v>
      </c>
    </row>
    <row r="55" spans="1:17" s="187" customFormat="1" ht="18" customHeight="1">
      <c r="A55" s="201" t="s">
        <v>254</v>
      </c>
      <c r="B55" s="200">
        <v>6.670999999999999</v>
      </c>
      <c r="C55" s="196">
        <v>0.08</v>
      </c>
      <c r="D55" s="196">
        <f>C55+B55</f>
        <v>6.7509999999999994</v>
      </c>
      <c r="E55" s="199">
        <f>D55/$D$8</f>
        <v>0.0004953735660417497</v>
      </c>
      <c r="F55" s="197">
        <v>0.398</v>
      </c>
      <c r="G55" s="196">
        <v>0.533</v>
      </c>
      <c r="H55" s="196">
        <f>G55+F55</f>
        <v>0.931</v>
      </c>
      <c r="I55" s="198">
        <f>(D55/H55-1)</f>
        <v>6.251342642320085</v>
      </c>
      <c r="J55" s="197">
        <v>79.905</v>
      </c>
      <c r="K55" s="196">
        <v>3.99</v>
      </c>
      <c r="L55" s="196">
        <f>K55+J55</f>
        <v>83.895</v>
      </c>
      <c r="M55" s="198">
        <f>(L55/$L$8)</f>
        <v>0.0008561975604508174</v>
      </c>
      <c r="N55" s="197">
        <v>2.7489999999999997</v>
      </c>
      <c r="O55" s="196">
        <v>6.406999999999999</v>
      </c>
      <c r="P55" s="196">
        <f>O55+N55</f>
        <v>9.155999999999999</v>
      </c>
      <c r="Q55" s="195">
        <f>(L55/P55-1)</f>
        <v>8.162844036697248</v>
      </c>
    </row>
    <row r="56" spans="1:17" s="187" customFormat="1" ht="18" customHeight="1" thickBot="1">
      <c r="A56" s="481" t="s">
        <v>265</v>
      </c>
      <c r="B56" s="482">
        <v>1267.193</v>
      </c>
      <c r="C56" s="483">
        <v>1009.1859999999984</v>
      </c>
      <c r="D56" s="483">
        <f>C56+B56</f>
        <v>2276.3789999999985</v>
      </c>
      <c r="E56" s="484">
        <f>D56/$D$8</f>
        <v>0.1670356958809882</v>
      </c>
      <c r="F56" s="485">
        <v>1075.9819999999995</v>
      </c>
      <c r="G56" s="483">
        <v>921.0199999999986</v>
      </c>
      <c r="H56" s="483">
        <f>G56+F56</f>
        <v>1997.0019999999981</v>
      </c>
      <c r="I56" s="486">
        <f>(D56/H56-1)</f>
        <v>0.13989820741291226</v>
      </c>
      <c r="J56" s="485">
        <v>9523.305000000037</v>
      </c>
      <c r="K56" s="483">
        <v>6982.3550000001205</v>
      </c>
      <c r="L56" s="483">
        <f>K56+J56</f>
        <v>16505.660000000156</v>
      </c>
      <c r="M56" s="486">
        <f>(L56/$L$8)</f>
        <v>0.16844991746386284</v>
      </c>
      <c r="N56" s="485">
        <v>9795.131000000043</v>
      </c>
      <c r="O56" s="483">
        <v>6750.277000000389</v>
      </c>
      <c r="P56" s="483">
        <f>O56+N56</f>
        <v>16545.408000000432</v>
      </c>
      <c r="Q56" s="487">
        <f>(L56/P56-1)</f>
        <v>-0.0024023584066512615</v>
      </c>
    </row>
    <row r="57" ht="15" thickTop="1">
      <c r="A57" s="121" t="s">
        <v>144</v>
      </c>
    </row>
    <row r="58" ht="13.5" customHeight="1">
      <c r="A58" s="121" t="s">
        <v>53</v>
      </c>
    </row>
  </sheetData>
  <sheetProtection/>
  <mergeCells count="14">
    <mergeCell ref="N1:Q1"/>
    <mergeCell ref="B5:I5"/>
    <mergeCell ref="J5:Q5"/>
    <mergeCell ref="A3:Q3"/>
    <mergeCell ref="N6:P6"/>
    <mergeCell ref="Q6:Q7"/>
    <mergeCell ref="B6:D6"/>
    <mergeCell ref="E6:E7"/>
    <mergeCell ref="F6:H6"/>
    <mergeCell ref="I6:I7"/>
    <mergeCell ref="J6:L6"/>
    <mergeCell ref="M6:M7"/>
    <mergeCell ref="A5:A7"/>
    <mergeCell ref="A4:Q4"/>
  </mergeCells>
  <conditionalFormatting sqref="Q57:Q65536 I57:I65536 I3 Q3">
    <cfRule type="cellIs" priority="4" dxfId="93" operator="lessThan" stopIfTrue="1">
      <formula>0</formula>
    </cfRule>
  </conditionalFormatting>
  <conditionalFormatting sqref="I8:I56 Q8:Q56">
    <cfRule type="cellIs" priority="5" dxfId="93" operator="lessThan">
      <formula>0</formula>
    </cfRule>
    <cfRule type="cellIs" priority="6" dxfId="95" operator="greaterThanOrEqual">
      <formula>0</formula>
    </cfRule>
  </conditionalFormatting>
  <conditionalFormatting sqref="I5 Q5">
    <cfRule type="cellIs" priority="1" dxfId="93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0"/>
  </sheetPr>
  <dimension ref="A1:Y86"/>
  <sheetViews>
    <sheetView showGridLines="0" zoomScale="80" zoomScaleNormal="80" zoomScalePageLayoutView="0" workbookViewId="0" topLeftCell="A4">
      <selection activeCell="F7" sqref="F7:F8"/>
    </sheetView>
  </sheetViews>
  <sheetFormatPr defaultColWidth="8.00390625" defaultRowHeight="15"/>
  <cols>
    <col min="1" max="1" width="20.28125" style="128" customWidth="1"/>
    <col min="2" max="2" width="9.00390625" style="128" customWidth="1"/>
    <col min="3" max="3" width="9.7109375" style="128" bestFit="1" customWidth="1"/>
    <col min="4" max="4" width="8.00390625" style="128" bestFit="1" customWidth="1"/>
    <col min="5" max="5" width="9.7109375" style="128" bestFit="1" customWidth="1"/>
    <col min="6" max="6" width="9.421875" style="128" customWidth="1"/>
    <col min="7" max="7" width="9.421875" style="128" bestFit="1" customWidth="1"/>
    <col min="8" max="8" width="9.28125" style="128" bestFit="1" customWidth="1"/>
    <col min="9" max="9" width="10.7109375" style="128" bestFit="1" customWidth="1"/>
    <col min="10" max="10" width="8.57421875" style="128" customWidth="1"/>
    <col min="11" max="11" width="9.7109375" style="128" bestFit="1" customWidth="1"/>
    <col min="12" max="12" width="9.28125" style="128" bestFit="1" customWidth="1"/>
    <col min="13" max="13" width="10.28125" style="128" bestFit="1" customWidth="1"/>
    <col min="14" max="15" width="11.140625" style="128" bestFit="1" customWidth="1"/>
    <col min="16" max="16" width="8.57421875" style="128" customWidth="1"/>
    <col min="17" max="17" width="10.28125" style="128" customWidth="1"/>
    <col min="18" max="18" width="11.140625" style="128" bestFit="1" customWidth="1"/>
    <col min="19" max="19" width="9.421875" style="128" bestFit="1" customWidth="1"/>
    <col min="20" max="21" width="11.140625" style="128" bestFit="1" customWidth="1"/>
    <col min="22" max="22" width="8.28125" style="128" customWidth="1"/>
    <col min="23" max="23" width="10.28125" style="128" customWidth="1"/>
    <col min="24" max="24" width="11.140625" style="128" bestFit="1" customWidth="1"/>
    <col min="25" max="25" width="9.8515625" style="128" bestFit="1" customWidth="1"/>
    <col min="26" max="16384" width="8.00390625" style="128" customWidth="1"/>
  </cols>
  <sheetData>
    <row r="1" spans="24:25" ht="18.75" thickBot="1">
      <c r="X1" s="574" t="s">
        <v>28</v>
      </c>
      <c r="Y1" s="575"/>
    </row>
    <row r="2" ht="5.25" customHeight="1" thickBot="1"/>
    <row r="3" spans="1:25" ht="24" customHeight="1" thickTop="1">
      <c r="A3" s="643" t="s">
        <v>63</v>
      </c>
      <c r="B3" s="644"/>
      <c r="C3" s="644"/>
      <c r="D3" s="644"/>
      <c r="E3" s="644"/>
      <c r="F3" s="644"/>
      <c r="G3" s="644"/>
      <c r="H3" s="644"/>
      <c r="I3" s="644"/>
      <c r="J3" s="644"/>
      <c r="K3" s="644"/>
      <c r="L3" s="644"/>
      <c r="M3" s="644"/>
      <c r="N3" s="644"/>
      <c r="O3" s="644"/>
      <c r="P3" s="644"/>
      <c r="Q3" s="644"/>
      <c r="R3" s="644"/>
      <c r="S3" s="644"/>
      <c r="T3" s="644"/>
      <c r="U3" s="644"/>
      <c r="V3" s="644"/>
      <c r="W3" s="644"/>
      <c r="X3" s="644"/>
      <c r="Y3" s="645"/>
    </row>
    <row r="4" spans="1:25" ht="16.5" customHeight="1" thickBot="1">
      <c r="A4" s="652" t="s">
        <v>45</v>
      </c>
      <c r="B4" s="653"/>
      <c r="C4" s="653"/>
      <c r="D4" s="653"/>
      <c r="E4" s="653"/>
      <c r="F4" s="653"/>
      <c r="G4" s="653"/>
      <c r="H4" s="653"/>
      <c r="I4" s="653"/>
      <c r="J4" s="653"/>
      <c r="K4" s="653"/>
      <c r="L4" s="653"/>
      <c r="M4" s="653"/>
      <c r="N4" s="653"/>
      <c r="O4" s="653"/>
      <c r="P4" s="653"/>
      <c r="Q4" s="653"/>
      <c r="R4" s="653"/>
      <c r="S4" s="653"/>
      <c r="T4" s="653"/>
      <c r="U4" s="653"/>
      <c r="V4" s="653"/>
      <c r="W4" s="653"/>
      <c r="X4" s="653"/>
      <c r="Y4" s="654"/>
    </row>
    <row r="5" spans="1:25" s="270" customFormat="1" ht="15.75" customHeight="1" thickBot="1" thickTop="1">
      <c r="A5" s="593" t="s">
        <v>62</v>
      </c>
      <c r="B5" s="636" t="s">
        <v>36</v>
      </c>
      <c r="C5" s="637"/>
      <c r="D5" s="637"/>
      <c r="E5" s="637"/>
      <c r="F5" s="637"/>
      <c r="G5" s="637"/>
      <c r="H5" s="637"/>
      <c r="I5" s="637"/>
      <c r="J5" s="638"/>
      <c r="K5" s="638"/>
      <c r="L5" s="638"/>
      <c r="M5" s="639"/>
      <c r="N5" s="636" t="s">
        <v>35</v>
      </c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40"/>
    </row>
    <row r="6" spans="1:25" s="168" customFormat="1" ht="26.25" customHeight="1">
      <c r="A6" s="594"/>
      <c r="B6" s="628" t="s">
        <v>157</v>
      </c>
      <c r="C6" s="629"/>
      <c r="D6" s="629"/>
      <c r="E6" s="629"/>
      <c r="F6" s="629"/>
      <c r="G6" s="633" t="s">
        <v>34</v>
      </c>
      <c r="H6" s="628" t="s">
        <v>158</v>
      </c>
      <c r="I6" s="629"/>
      <c r="J6" s="629"/>
      <c r="K6" s="629"/>
      <c r="L6" s="629"/>
      <c r="M6" s="630" t="s">
        <v>33</v>
      </c>
      <c r="N6" s="628" t="s">
        <v>159</v>
      </c>
      <c r="O6" s="629"/>
      <c r="P6" s="629"/>
      <c r="Q6" s="629"/>
      <c r="R6" s="629"/>
      <c r="S6" s="633" t="s">
        <v>34</v>
      </c>
      <c r="T6" s="628" t="s">
        <v>160</v>
      </c>
      <c r="U6" s="629"/>
      <c r="V6" s="629"/>
      <c r="W6" s="629"/>
      <c r="X6" s="629"/>
      <c r="Y6" s="646" t="s">
        <v>33</v>
      </c>
    </row>
    <row r="7" spans="1:25" s="168" customFormat="1" ht="26.25" customHeight="1">
      <c r="A7" s="595"/>
      <c r="B7" s="651" t="s">
        <v>22</v>
      </c>
      <c r="C7" s="650"/>
      <c r="D7" s="649" t="s">
        <v>21</v>
      </c>
      <c r="E7" s="650"/>
      <c r="F7" s="641" t="s">
        <v>17</v>
      </c>
      <c r="G7" s="634"/>
      <c r="H7" s="651" t="s">
        <v>22</v>
      </c>
      <c r="I7" s="650"/>
      <c r="J7" s="649" t="s">
        <v>21</v>
      </c>
      <c r="K7" s="650"/>
      <c r="L7" s="641" t="s">
        <v>17</v>
      </c>
      <c r="M7" s="631"/>
      <c r="N7" s="651" t="s">
        <v>22</v>
      </c>
      <c r="O7" s="650"/>
      <c r="P7" s="649" t="s">
        <v>21</v>
      </c>
      <c r="Q7" s="650"/>
      <c r="R7" s="641" t="s">
        <v>17</v>
      </c>
      <c r="S7" s="634"/>
      <c r="T7" s="651" t="s">
        <v>22</v>
      </c>
      <c r="U7" s="650"/>
      <c r="V7" s="649" t="s">
        <v>21</v>
      </c>
      <c r="W7" s="650"/>
      <c r="X7" s="641" t="s">
        <v>17</v>
      </c>
      <c r="Y7" s="647"/>
    </row>
    <row r="8" spans="1:25" s="266" customFormat="1" ht="21" customHeight="1" thickBot="1">
      <c r="A8" s="596"/>
      <c r="B8" s="269" t="s">
        <v>19</v>
      </c>
      <c r="C8" s="267" t="s">
        <v>18</v>
      </c>
      <c r="D8" s="268" t="s">
        <v>19</v>
      </c>
      <c r="E8" s="267" t="s">
        <v>18</v>
      </c>
      <c r="F8" s="642"/>
      <c r="G8" s="635"/>
      <c r="H8" s="269" t="s">
        <v>19</v>
      </c>
      <c r="I8" s="267" t="s">
        <v>18</v>
      </c>
      <c r="J8" s="268" t="s">
        <v>19</v>
      </c>
      <c r="K8" s="267" t="s">
        <v>18</v>
      </c>
      <c r="L8" s="642"/>
      <c r="M8" s="632"/>
      <c r="N8" s="269" t="s">
        <v>19</v>
      </c>
      <c r="O8" s="267" t="s">
        <v>18</v>
      </c>
      <c r="P8" s="268" t="s">
        <v>19</v>
      </c>
      <c r="Q8" s="267" t="s">
        <v>18</v>
      </c>
      <c r="R8" s="642"/>
      <c r="S8" s="635"/>
      <c r="T8" s="269" t="s">
        <v>19</v>
      </c>
      <c r="U8" s="267" t="s">
        <v>18</v>
      </c>
      <c r="V8" s="268" t="s">
        <v>19</v>
      </c>
      <c r="W8" s="267" t="s">
        <v>18</v>
      </c>
      <c r="X8" s="642"/>
      <c r="Y8" s="648"/>
    </row>
    <row r="9" spans="1:25" s="259" customFormat="1" ht="18" customHeight="1" thickBot="1" thickTop="1">
      <c r="A9" s="265" t="s">
        <v>24</v>
      </c>
      <c r="B9" s="263">
        <f>B10+B32+B51+B63+B76+B84</f>
        <v>417282</v>
      </c>
      <c r="C9" s="262">
        <f>C10+C32+C51+C63+C76+C84</f>
        <v>404639</v>
      </c>
      <c r="D9" s="261">
        <f>D10+D32+D51+D63+D76+D84</f>
        <v>3326</v>
      </c>
      <c r="E9" s="262">
        <f>E10+E32+E51+E63+E76+E84</f>
        <v>3573</v>
      </c>
      <c r="F9" s="261">
        <f aca="true" t="shared" si="0" ref="F9:F49">SUM(B9:E9)</f>
        <v>828820</v>
      </c>
      <c r="G9" s="264">
        <f aca="true" t="shared" si="1" ref="G9:G49">F9/$F$9</f>
        <v>1</v>
      </c>
      <c r="H9" s="263">
        <f>H10+H32+H51+H63+H76+H84</f>
        <v>363478</v>
      </c>
      <c r="I9" s="262">
        <f>I10+I32+I51+I63+I76+I84</f>
        <v>345237</v>
      </c>
      <c r="J9" s="261">
        <f>J10+J32+J51+J63+J76+J84</f>
        <v>848</v>
      </c>
      <c r="K9" s="262">
        <f>K10+K32+K51+K63+K76+K84</f>
        <v>1040</v>
      </c>
      <c r="L9" s="261">
        <f aca="true" t="shared" si="2" ref="L9:L49">SUM(H9:K9)</f>
        <v>710603</v>
      </c>
      <c r="M9" s="474">
        <f aca="true" t="shared" si="3" ref="M9:M48">IF(ISERROR(F9/L9-1),"         /0",(F9/L9-1))</f>
        <v>0.16636152675966742</v>
      </c>
      <c r="N9" s="263">
        <f>N10+N32+N51+N63+N76+N84</f>
        <v>2902894</v>
      </c>
      <c r="O9" s="262">
        <f>O10+O32+O51+O63+O76+O84</f>
        <v>2831860</v>
      </c>
      <c r="P9" s="261">
        <f>P10+P32+P51+P63+P76+P84</f>
        <v>32431</v>
      </c>
      <c r="Q9" s="262">
        <f>Q10+Q32+Q51+Q63+Q76+Q84</f>
        <v>33488</v>
      </c>
      <c r="R9" s="261">
        <f aca="true" t="shared" si="4" ref="R9:R49">SUM(N9:Q9)</f>
        <v>5800673</v>
      </c>
      <c r="S9" s="264">
        <f aca="true" t="shared" si="5" ref="S9:S49">R9/$R$9</f>
        <v>1</v>
      </c>
      <c r="T9" s="263">
        <f>T10+T32+T51+T63+T76+T84</f>
        <v>2570035</v>
      </c>
      <c r="U9" s="262">
        <f>U10+U32+U51+U63+U76+U84</f>
        <v>2482676</v>
      </c>
      <c r="V9" s="261">
        <f>V10+V32+V51+V63+V76+V84</f>
        <v>20028</v>
      </c>
      <c r="W9" s="262">
        <f>W10+W32+W51+W63+W76+W84</f>
        <v>18169</v>
      </c>
      <c r="X9" s="261">
        <f aca="true" t="shared" si="6" ref="X9:X49">SUM(T9:W9)</f>
        <v>5090908</v>
      </c>
      <c r="Y9" s="260">
        <f aca="true" t="shared" si="7" ref="Y9:Y48">IF(ISERROR(R9/X9-1),"         /0",(R9/X9-1))</f>
        <v>0.13941815487531883</v>
      </c>
    </row>
    <row r="10" spans="1:25" s="236" customFormat="1" ht="19.5" customHeight="1">
      <c r="A10" s="243" t="s">
        <v>61</v>
      </c>
      <c r="B10" s="240">
        <f>SUM(B11:B31)</f>
        <v>137942</v>
      </c>
      <c r="C10" s="239">
        <f>SUM(C11:C31)</f>
        <v>131272</v>
      </c>
      <c r="D10" s="238">
        <f>SUM(D11:D31)</f>
        <v>84</v>
      </c>
      <c r="E10" s="239">
        <f>SUM(E11:E31)</f>
        <v>106</v>
      </c>
      <c r="F10" s="238">
        <f t="shared" si="0"/>
        <v>269404</v>
      </c>
      <c r="G10" s="241">
        <f t="shared" si="1"/>
        <v>0.3250452450471755</v>
      </c>
      <c r="H10" s="240">
        <f>SUM(H11:H31)</f>
        <v>121852</v>
      </c>
      <c r="I10" s="239">
        <f>SUM(I11:I31)</f>
        <v>113955</v>
      </c>
      <c r="J10" s="238">
        <f>SUM(J11:J31)</f>
        <v>6</v>
      </c>
      <c r="K10" s="239">
        <f>SUM(K11:K31)</f>
        <v>7</v>
      </c>
      <c r="L10" s="238">
        <f t="shared" si="2"/>
        <v>235820</v>
      </c>
      <c r="M10" s="242">
        <f t="shared" si="3"/>
        <v>0.1424137053685015</v>
      </c>
      <c r="N10" s="240">
        <f>SUM(N11:N31)</f>
        <v>937055</v>
      </c>
      <c r="O10" s="239">
        <f>SUM(O11:O31)</f>
        <v>935259</v>
      </c>
      <c r="P10" s="238">
        <f>SUM(P11:P31)</f>
        <v>684</v>
      </c>
      <c r="Q10" s="239">
        <f>SUM(Q11:Q31)</f>
        <v>973</v>
      </c>
      <c r="R10" s="238">
        <f t="shared" si="4"/>
        <v>1873971</v>
      </c>
      <c r="S10" s="241">
        <f t="shared" si="5"/>
        <v>0.32306096206422946</v>
      </c>
      <c r="T10" s="240">
        <f>SUM(T11:T31)</f>
        <v>806899</v>
      </c>
      <c r="U10" s="239">
        <f>SUM(U11:U31)</f>
        <v>801576</v>
      </c>
      <c r="V10" s="238">
        <f>SUM(V11:V31)</f>
        <v>2168</v>
      </c>
      <c r="W10" s="239">
        <f>SUM(W11:W31)</f>
        <v>1585</v>
      </c>
      <c r="X10" s="238">
        <f t="shared" si="6"/>
        <v>1612228</v>
      </c>
      <c r="Y10" s="237">
        <f t="shared" si="7"/>
        <v>0.16234862562863328</v>
      </c>
    </row>
    <row r="11" spans="1:25" ht="19.5" customHeight="1">
      <c r="A11" s="235" t="s">
        <v>267</v>
      </c>
      <c r="B11" s="233">
        <v>26418</v>
      </c>
      <c r="C11" s="230">
        <v>26903</v>
      </c>
      <c r="D11" s="229">
        <v>0</v>
      </c>
      <c r="E11" s="230">
        <v>0</v>
      </c>
      <c r="F11" s="229">
        <f t="shared" si="0"/>
        <v>53321</v>
      </c>
      <c r="G11" s="232">
        <f t="shared" si="1"/>
        <v>0.0643336309451992</v>
      </c>
      <c r="H11" s="233">
        <v>27399</v>
      </c>
      <c r="I11" s="230">
        <v>26424</v>
      </c>
      <c r="J11" s="229">
        <v>0</v>
      </c>
      <c r="K11" s="230">
        <v>1</v>
      </c>
      <c r="L11" s="229">
        <f t="shared" si="2"/>
        <v>53824</v>
      </c>
      <c r="M11" s="234">
        <f t="shared" si="3"/>
        <v>-0.009345273483947647</v>
      </c>
      <c r="N11" s="233">
        <v>198632</v>
      </c>
      <c r="O11" s="230">
        <v>207019</v>
      </c>
      <c r="P11" s="229">
        <v>223</v>
      </c>
      <c r="Q11" s="230">
        <v>298</v>
      </c>
      <c r="R11" s="229">
        <f t="shared" si="4"/>
        <v>406172</v>
      </c>
      <c r="S11" s="232">
        <f t="shared" si="5"/>
        <v>0.07002153026036806</v>
      </c>
      <c r="T11" s="233">
        <v>187226</v>
      </c>
      <c r="U11" s="230">
        <v>191812</v>
      </c>
      <c r="V11" s="229">
        <v>1345</v>
      </c>
      <c r="W11" s="230">
        <v>854</v>
      </c>
      <c r="X11" s="229">
        <f t="shared" si="6"/>
        <v>381237</v>
      </c>
      <c r="Y11" s="228">
        <f t="shared" si="7"/>
        <v>0.0654055089091563</v>
      </c>
    </row>
    <row r="12" spans="1:25" ht="19.5" customHeight="1">
      <c r="A12" s="235" t="s">
        <v>268</v>
      </c>
      <c r="B12" s="233">
        <v>12415</v>
      </c>
      <c r="C12" s="230">
        <v>11474</v>
      </c>
      <c r="D12" s="229">
        <v>0</v>
      </c>
      <c r="E12" s="230">
        <v>0</v>
      </c>
      <c r="F12" s="229">
        <f t="shared" si="0"/>
        <v>23889</v>
      </c>
      <c r="G12" s="232">
        <f t="shared" si="1"/>
        <v>0.028822904852682126</v>
      </c>
      <c r="H12" s="233">
        <v>12040</v>
      </c>
      <c r="I12" s="230">
        <v>11351</v>
      </c>
      <c r="J12" s="229"/>
      <c r="K12" s="230"/>
      <c r="L12" s="229">
        <f t="shared" si="2"/>
        <v>23391</v>
      </c>
      <c r="M12" s="234">
        <f t="shared" si="3"/>
        <v>0.021290239835834335</v>
      </c>
      <c r="N12" s="233">
        <v>91393</v>
      </c>
      <c r="O12" s="230">
        <v>87701</v>
      </c>
      <c r="P12" s="229"/>
      <c r="Q12" s="230">
        <v>78</v>
      </c>
      <c r="R12" s="229">
        <f t="shared" si="4"/>
        <v>179172</v>
      </c>
      <c r="S12" s="232">
        <f t="shared" si="5"/>
        <v>0.030888140048577123</v>
      </c>
      <c r="T12" s="233">
        <v>72857</v>
      </c>
      <c r="U12" s="230">
        <v>72968</v>
      </c>
      <c r="V12" s="229"/>
      <c r="W12" s="230"/>
      <c r="X12" s="229">
        <f t="shared" si="6"/>
        <v>145825</v>
      </c>
      <c r="Y12" s="228">
        <f t="shared" si="7"/>
        <v>0.22867821018343903</v>
      </c>
    </row>
    <row r="13" spans="1:25" ht="19.5" customHeight="1">
      <c r="A13" s="235" t="s">
        <v>269</v>
      </c>
      <c r="B13" s="233">
        <v>10938</v>
      </c>
      <c r="C13" s="230">
        <v>10663</v>
      </c>
      <c r="D13" s="229">
        <v>42</v>
      </c>
      <c r="E13" s="230">
        <v>51</v>
      </c>
      <c r="F13" s="229">
        <f t="shared" si="0"/>
        <v>21694</v>
      </c>
      <c r="G13" s="232">
        <f t="shared" si="1"/>
        <v>0.026174561424676047</v>
      </c>
      <c r="H13" s="233">
        <v>7997</v>
      </c>
      <c r="I13" s="230">
        <v>8334</v>
      </c>
      <c r="J13" s="229"/>
      <c r="K13" s="230">
        <v>1</v>
      </c>
      <c r="L13" s="229">
        <f t="shared" si="2"/>
        <v>16332</v>
      </c>
      <c r="M13" s="234">
        <f t="shared" si="3"/>
        <v>0.32831251530737204</v>
      </c>
      <c r="N13" s="233">
        <v>64559</v>
      </c>
      <c r="O13" s="230">
        <v>67806</v>
      </c>
      <c r="P13" s="229">
        <v>134</v>
      </c>
      <c r="Q13" s="230">
        <v>233</v>
      </c>
      <c r="R13" s="229">
        <f t="shared" si="4"/>
        <v>132732</v>
      </c>
      <c r="S13" s="232">
        <f t="shared" si="5"/>
        <v>0.022882172465160507</v>
      </c>
      <c r="T13" s="233">
        <v>51598</v>
      </c>
      <c r="U13" s="230">
        <v>53882</v>
      </c>
      <c r="V13" s="229">
        <v>2</v>
      </c>
      <c r="W13" s="230">
        <v>3</v>
      </c>
      <c r="X13" s="229">
        <f t="shared" si="6"/>
        <v>105485</v>
      </c>
      <c r="Y13" s="228">
        <f t="shared" si="7"/>
        <v>0.25830212826468224</v>
      </c>
    </row>
    <row r="14" spans="1:25" ht="19.5" customHeight="1">
      <c r="A14" s="235" t="s">
        <v>270</v>
      </c>
      <c r="B14" s="233">
        <v>10787</v>
      </c>
      <c r="C14" s="230">
        <v>9645</v>
      </c>
      <c r="D14" s="229">
        <v>0</v>
      </c>
      <c r="E14" s="230">
        <v>0</v>
      </c>
      <c r="F14" s="229">
        <f t="shared" si="0"/>
        <v>20432</v>
      </c>
      <c r="G14" s="232">
        <f t="shared" si="1"/>
        <v>0.024651914770396466</v>
      </c>
      <c r="H14" s="233">
        <v>8643</v>
      </c>
      <c r="I14" s="230">
        <v>7814</v>
      </c>
      <c r="J14" s="229">
        <v>1</v>
      </c>
      <c r="K14" s="230">
        <v>1</v>
      </c>
      <c r="L14" s="229">
        <f t="shared" si="2"/>
        <v>16459</v>
      </c>
      <c r="M14" s="234">
        <f t="shared" si="3"/>
        <v>0.24138769062518994</v>
      </c>
      <c r="N14" s="233">
        <v>70084</v>
      </c>
      <c r="O14" s="230">
        <v>74684</v>
      </c>
      <c r="P14" s="229">
        <v>122</v>
      </c>
      <c r="Q14" s="230">
        <v>12</v>
      </c>
      <c r="R14" s="229">
        <f t="shared" si="4"/>
        <v>144902</v>
      </c>
      <c r="S14" s="232">
        <f t="shared" si="5"/>
        <v>0.024980204883123046</v>
      </c>
      <c r="T14" s="233">
        <v>62738</v>
      </c>
      <c r="U14" s="230">
        <v>64612</v>
      </c>
      <c r="V14" s="229">
        <v>195</v>
      </c>
      <c r="W14" s="230">
        <v>127</v>
      </c>
      <c r="X14" s="229">
        <f t="shared" si="6"/>
        <v>127672</v>
      </c>
      <c r="Y14" s="228">
        <f t="shared" si="7"/>
        <v>0.13495519769409103</v>
      </c>
    </row>
    <row r="15" spans="1:25" ht="19.5" customHeight="1">
      <c r="A15" s="235" t="s">
        <v>271</v>
      </c>
      <c r="B15" s="233">
        <v>8964</v>
      </c>
      <c r="C15" s="230">
        <v>9463</v>
      </c>
      <c r="D15" s="229">
        <v>0</v>
      </c>
      <c r="E15" s="230">
        <v>0</v>
      </c>
      <c r="F15" s="229">
        <f t="shared" si="0"/>
        <v>18427</v>
      </c>
      <c r="G15" s="232">
        <f t="shared" si="1"/>
        <v>0.022232812914746266</v>
      </c>
      <c r="H15" s="233">
        <v>8666</v>
      </c>
      <c r="I15" s="230">
        <v>8574</v>
      </c>
      <c r="J15" s="229"/>
      <c r="K15" s="230"/>
      <c r="L15" s="229">
        <f t="shared" si="2"/>
        <v>17240</v>
      </c>
      <c r="M15" s="234">
        <f t="shared" si="3"/>
        <v>0.06885150812064955</v>
      </c>
      <c r="N15" s="233">
        <v>60941</v>
      </c>
      <c r="O15" s="230">
        <v>62533</v>
      </c>
      <c r="P15" s="229">
        <v>8</v>
      </c>
      <c r="Q15" s="230">
        <v>2</v>
      </c>
      <c r="R15" s="229">
        <f t="shared" si="4"/>
        <v>123484</v>
      </c>
      <c r="S15" s="232">
        <f t="shared" si="5"/>
        <v>0.021287874700056355</v>
      </c>
      <c r="T15" s="233">
        <v>58703</v>
      </c>
      <c r="U15" s="230">
        <v>58670</v>
      </c>
      <c r="V15" s="229">
        <v>114</v>
      </c>
      <c r="W15" s="230">
        <v>178</v>
      </c>
      <c r="X15" s="229">
        <f t="shared" si="6"/>
        <v>117665</v>
      </c>
      <c r="Y15" s="228">
        <f t="shared" si="7"/>
        <v>0.04945395827136356</v>
      </c>
    </row>
    <row r="16" spans="1:25" ht="19.5" customHeight="1">
      <c r="A16" s="235" t="s">
        <v>272</v>
      </c>
      <c r="B16" s="233">
        <v>8578</v>
      </c>
      <c r="C16" s="230">
        <v>8490</v>
      </c>
      <c r="D16" s="229">
        <v>0</v>
      </c>
      <c r="E16" s="230">
        <v>0</v>
      </c>
      <c r="F16" s="229">
        <f>SUM(B16:E16)</f>
        <v>17068</v>
      </c>
      <c r="G16" s="232">
        <f>F16/$F$9</f>
        <v>0.020593132405106053</v>
      </c>
      <c r="H16" s="233">
        <v>5767</v>
      </c>
      <c r="I16" s="230">
        <v>5324</v>
      </c>
      <c r="J16" s="229"/>
      <c r="K16" s="230"/>
      <c r="L16" s="229">
        <f>SUM(H16:K16)</f>
        <v>11091</v>
      </c>
      <c r="M16" s="234">
        <f>IF(ISERROR(F16/L16-1),"         /0",(F16/L16-1))</f>
        <v>0.5389054188080427</v>
      </c>
      <c r="N16" s="233">
        <v>53287</v>
      </c>
      <c r="O16" s="230">
        <v>54112</v>
      </c>
      <c r="P16" s="229"/>
      <c r="Q16" s="230"/>
      <c r="R16" s="229">
        <f>SUM(N16:Q16)</f>
        <v>107399</v>
      </c>
      <c r="S16" s="232">
        <f>R16/$R$9</f>
        <v>0.018514920596282534</v>
      </c>
      <c r="T16" s="233">
        <v>40109</v>
      </c>
      <c r="U16" s="230">
        <v>39508</v>
      </c>
      <c r="V16" s="229">
        <v>118</v>
      </c>
      <c r="W16" s="230">
        <v>14</v>
      </c>
      <c r="X16" s="229">
        <f>SUM(T16:W16)</f>
        <v>79749</v>
      </c>
      <c r="Y16" s="228">
        <f>IF(ISERROR(R16/X16-1),"         /0",(R16/X16-1))</f>
        <v>0.3467128114459115</v>
      </c>
    </row>
    <row r="17" spans="1:25" ht="19.5" customHeight="1">
      <c r="A17" s="235" t="s">
        <v>273</v>
      </c>
      <c r="B17" s="233">
        <v>7253</v>
      </c>
      <c r="C17" s="230">
        <v>7885</v>
      </c>
      <c r="D17" s="229">
        <v>0</v>
      </c>
      <c r="E17" s="230">
        <v>0</v>
      </c>
      <c r="F17" s="229">
        <f>SUM(B17:E17)</f>
        <v>15138</v>
      </c>
      <c r="G17" s="232">
        <f>F17/$F$9</f>
        <v>0.018264520643806858</v>
      </c>
      <c r="H17" s="233">
        <v>7253</v>
      </c>
      <c r="I17" s="230">
        <v>7747</v>
      </c>
      <c r="J17" s="229"/>
      <c r="K17" s="230"/>
      <c r="L17" s="229">
        <f>SUM(H17:K17)</f>
        <v>15000</v>
      </c>
      <c r="M17" s="234">
        <f>IF(ISERROR(F17/L17-1),"         /0",(F17/L17-1))</f>
        <v>0.009200000000000097</v>
      </c>
      <c r="N17" s="233">
        <v>57457</v>
      </c>
      <c r="O17" s="230">
        <v>60874</v>
      </c>
      <c r="P17" s="229"/>
      <c r="Q17" s="230"/>
      <c r="R17" s="229">
        <f>SUM(N17:Q17)</f>
        <v>118331</v>
      </c>
      <c r="S17" s="232">
        <f>R17/$R$9</f>
        <v>0.020399529502869752</v>
      </c>
      <c r="T17" s="233">
        <v>53019</v>
      </c>
      <c r="U17" s="230">
        <v>57387</v>
      </c>
      <c r="V17" s="229"/>
      <c r="W17" s="230"/>
      <c r="X17" s="229">
        <f>SUM(T17:W17)</f>
        <v>110406</v>
      </c>
      <c r="Y17" s="228">
        <f>IF(ISERROR(R17/X17-1),"         /0",(R17/X17-1))</f>
        <v>0.07178051917468253</v>
      </c>
    </row>
    <row r="18" spans="1:25" ht="19.5" customHeight="1">
      <c r="A18" s="235" t="s">
        <v>274</v>
      </c>
      <c r="B18" s="233">
        <v>7010</v>
      </c>
      <c r="C18" s="230">
        <v>5456</v>
      </c>
      <c r="D18" s="229">
        <v>4</v>
      </c>
      <c r="E18" s="230">
        <v>0</v>
      </c>
      <c r="F18" s="229">
        <f>SUM(B18:E18)</f>
        <v>12470</v>
      </c>
      <c r="G18" s="232">
        <f>F18/$F$9</f>
        <v>0.015045486354093772</v>
      </c>
      <c r="H18" s="233">
        <v>4157</v>
      </c>
      <c r="I18" s="230">
        <v>3361</v>
      </c>
      <c r="J18" s="229"/>
      <c r="K18" s="230"/>
      <c r="L18" s="229">
        <f>SUM(H18:K18)</f>
        <v>7518</v>
      </c>
      <c r="M18" s="234">
        <f>IF(ISERROR(F18/L18-1),"         /0",(F18/L18-1))</f>
        <v>0.6586858206969939</v>
      </c>
      <c r="N18" s="233">
        <v>39023</v>
      </c>
      <c r="O18" s="230">
        <v>36034</v>
      </c>
      <c r="P18" s="229">
        <v>18</v>
      </c>
      <c r="Q18" s="230">
        <v>6</v>
      </c>
      <c r="R18" s="229">
        <f>SUM(N18:Q18)</f>
        <v>75081</v>
      </c>
      <c r="S18" s="232">
        <f>R18/$R$9</f>
        <v>0.012943498107891964</v>
      </c>
      <c r="T18" s="233">
        <v>29392</v>
      </c>
      <c r="U18" s="230">
        <v>27293</v>
      </c>
      <c r="V18" s="229">
        <v>3</v>
      </c>
      <c r="W18" s="230">
        <v>1</v>
      </c>
      <c r="X18" s="229">
        <f>SUM(T18:W18)</f>
        <v>56689</v>
      </c>
      <c r="Y18" s="228">
        <f>IF(ISERROR(R18/X18-1),"         /0",(R18/X18-1))</f>
        <v>0.3244368395985111</v>
      </c>
    </row>
    <row r="19" spans="1:25" ht="19.5" customHeight="1">
      <c r="A19" s="235" t="s">
        <v>275</v>
      </c>
      <c r="B19" s="233">
        <v>3067</v>
      </c>
      <c r="C19" s="230">
        <v>6253</v>
      </c>
      <c r="D19" s="229">
        <v>0</v>
      </c>
      <c r="E19" s="230">
        <v>0</v>
      </c>
      <c r="F19" s="229">
        <f>SUM(B19:E19)</f>
        <v>9320</v>
      </c>
      <c r="G19" s="232">
        <f>F19/$F$9</f>
        <v>0.01124490239135156</v>
      </c>
      <c r="H19" s="233">
        <v>2081</v>
      </c>
      <c r="I19" s="230">
        <v>5020</v>
      </c>
      <c r="J19" s="229"/>
      <c r="K19" s="230"/>
      <c r="L19" s="229">
        <f>SUM(H19:K19)</f>
        <v>7101</v>
      </c>
      <c r="M19" s="234">
        <f>IF(ISERROR(F19/L19-1),"         /0",(F19/L19-1))</f>
        <v>0.3124911984227574</v>
      </c>
      <c r="N19" s="233">
        <v>15246</v>
      </c>
      <c r="O19" s="230">
        <v>35007</v>
      </c>
      <c r="P19" s="229"/>
      <c r="Q19" s="230"/>
      <c r="R19" s="229">
        <f>SUM(N19:Q19)</f>
        <v>50253</v>
      </c>
      <c r="S19" s="232">
        <f>R19/$R$9</f>
        <v>0.008663305102701014</v>
      </c>
      <c r="T19" s="233">
        <v>12579</v>
      </c>
      <c r="U19" s="230">
        <v>30480</v>
      </c>
      <c r="V19" s="229"/>
      <c r="W19" s="230"/>
      <c r="X19" s="229">
        <f>SUM(T19:W19)</f>
        <v>43059</v>
      </c>
      <c r="Y19" s="228">
        <f>IF(ISERROR(R19/X19-1),"         /0",(R19/X19-1))</f>
        <v>0.16707308576604185</v>
      </c>
    </row>
    <row r="20" spans="1:25" ht="19.5" customHeight="1">
      <c r="A20" s="235" t="s">
        <v>276</v>
      </c>
      <c r="B20" s="233">
        <v>4931</v>
      </c>
      <c r="C20" s="230">
        <v>3880</v>
      </c>
      <c r="D20" s="229">
        <v>0</v>
      </c>
      <c r="E20" s="230">
        <v>0</v>
      </c>
      <c r="F20" s="229">
        <f>SUM(B20:E20)</f>
        <v>8811</v>
      </c>
      <c r="G20" s="232">
        <f>F20/$F$9</f>
        <v>0.010630776284356073</v>
      </c>
      <c r="H20" s="233">
        <v>6569</v>
      </c>
      <c r="I20" s="230">
        <v>4750</v>
      </c>
      <c r="J20" s="229"/>
      <c r="K20" s="230"/>
      <c r="L20" s="229">
        <f>SUM(H20:K20)</f>
        <v>11319</v>
      </c>
      <c r="M20" s="234">
        <f>IF(ISERROR(F20/L20-1),"         /0",(F20/L20-1))</f>
        <v>-0.22157434402332365</v>
      </c>
      <c r="N20" s="233">
        <v>29548</v>
      </c>
      <c r="O20" s="230">
        <v>24065</v>
      </c>
      <c r="P20" s="229"/>
      <c r="Q20" s="230"/>
      <c r="R20" s="229">
        <f>SUM(N20:Q20)</f>
        <v>53613</v>
      </c>
      <c r="S20" s="232">
        <f>R20/$R$9</f>
        <v>0.009242548235351311</v>
      </c>
      <c r="T20" s="233">
        <v>31828</v>
      </c>
      <c r="U20" s="230">
        <v>24891</v>
      </c>
      <c r="V20" s="229"/>
      <c r="W20" s="230"/>
      <c r="X20" s="229">
        <f>SUM(T20:W20)</f>
        <v>56719</v>
      </c>
      <c r="Y20" s="228">
        <f>IF(ISERROR(R20/X20-1),"         /0",(R20/X20-1))</f>
        <v>-0.05476119113524569</v>
      </c>
    </row>
    <row r="21" spans="1:25" ht="19.5" customHeight="1">
      <c r="A21" s="235" t="s">
        <v>277</v>
      </c>
      <c r="B21" s="233">
        <v>4104</v>
      </c>
      <c r="C21" s="230">
        <v>4178</v>
      </c>
      <c r="D21" s="229">
        <v>0</v>
      </c>
      <c r="E21" s="230">
        <v>0</v>
      </c>
      <c r="F21" s="229">
        <f t="shared" si="0"/>
        <v>8282</v>
      </c>
      <c r="G21" s="232">
        <f t="shared" si="1"/>
        <v>0.00999251948553365</v>
      </c>
      <c r="H21" s="233">
        <v>3888</v>
      </c>
      <c r="I21" s="230">
        <v>3863</v>
      </c>
      <c r="J21" s="229">
        <v>3</v>
      </c>
      <c r="K21" s="230"/>
      <c r="L21" s="229">
        <f t="shared" si="2"/>
        <v>7754</v>
      </c>
      <c r="M21" s="234">
        <f t="shared" si="3"/>
        <v>0.06809388702605101</v>
      </c>
      <c r="N21" s="233">
        <v>29756</v>
      </c>
      <c r="O21" s="230">
        <v>29399</v>
      </c>
      <c r="P21" s="229">
        <v>10</v>
      </c>
      <c r="Q21" s="230">
        <v>5</v>
      </c>
      <c r="R21" s="229">
        <f t="shared" si="4"/>
        <v>59170</v>
      </c>
      <c r="S21" s="232">
        <f t="shared" si="5"/>
        <v>0.010200540523487534</v>
      </c>
      <c r="T21" s="233">
        <v>28167</v>
      </c>
      <c r="U21" s="230">
        <v>27768</v>
      </c>
      <c r="V21" s="229">
        <v>114</v>
      </c>
      <c r="W21" s="230">
        <v>152</v>
      </c>
      <c r="X21" s="229">
        <f t="shared" si="6"/>
        <v>56201</v>
      </c>
      <c r="Y21" s="228">
        <f t="shared" si="7"/>
        <v>0.05282824149036491</v>
      </c>
    </row>
    <row r="22" spans="1:25" ht="19.5" customHeight="1">
      <c r="A22" s="235" t="s">
        <v>278</v>
      </c>
      <c r="B22" s="233">
        <v>3248</v>
      </c>
      <c r="C22" s="230">
        <v>3701</v>
      </c>
      <c r="D22" s="229">
        <v>0</v>
      </c>
      <c r="E22" s="230">
        <v>0</v>
      </c>
      <c r="F22" s="229">
        <f t="shared" si="0"/>
        <v>6949</v>
      </c>
      <c r="G22" s="232">
        <f t="shared" si="1"/>
        <v>0.008384208875268454</v>
      </c>
      <c r="H22" s="233">
        <v>3031</v>
      </c>
      <c r="I22" s="230">
        <v>3040</v>
      </c>
      <c r="J22" s="229"/>
      <c r="K22" s="230"/>
      <c r="L22" s="229">
        <f t="shared" si="2"/>
        <v>6071</v>
      </c>
      <c r="M22" s="234">
        <f t="shared" si="3"/>
        <v>0.14462197331576343</v>
      </c>
      <c r="N22" s="233">
        <v>23292</v>
      </c>
      <c r="O22" s="230">
        <v>25849</v>
      </c>
      <c r="P22" s="229"/>
      <c r="Q22" s="230"/>
      <c r="R22" s="229">
        <f t="shared" si="4"/>
        <v>49141</v>
      </c>
      <c r="S22" s="232">
        <f t="shared" si="5"/>
        <v>0.008471603208800083</v>
      </c>
      <c r="T22" s="233">
        <v>21609</v>
      </c>
      <c r="U22" s="230">
        <v>23805</v>
      </c>
      <c r="V22" s="229"/>
      <c r="W22" s="230"/>
      <c r="X22" s="229">
        <f t="shared" si="6"/>
        <v>45414</v>
      </c>
      <c r="Y22" s="228">
        <f t="shared" si="7"/>
        <v>0.08206720394591982</v>
      </c>
    </row>
    <row r="23" spans="1:25" ht="19.5" customHeight="1">
      <c r="A23" s="235" t="s">
        <v>279</v>
      </c>
      <c r="B23" s="233">
        <v>2748</v>
      </c>
      <c r="C23" s="230">
        <v>2797</v>
      </c>
      <c r="D23" s="229">
        <v>0</v>
      </c>
      <c r="E23" s="230">
        <v>0</v>
      </c>
      <c r="F23" s="229">
        <f t="shared" si="0"/>
        <v>5545</v>
      </c>
      <c r="G23" s="232">
        <f t="shared" si="1"/>
        <v>0.006690234309017639</v>
      </c>
      <c r="H23" s="233">
        <v>2748</v>
      </c>
      <c r="I23" s="230">
        <v>2540</v>
      </c>
      <c r="J23" s="229"/>
      <c r="K23" s="230"/>
      <c r="L23" s="229">
        <f t="shared" si="2"/>
        <v>5288</v>
      </c>
      <c r="M23" s="234">
        <f t="shared" si="3"/>
        <v>0.048600605143721554</v>
      </c>
      <c r="N23" s="233">
        <v>22145</v>
      </c>
      <c r="O23" s="230">
        <v>21684</v>
      </c>
      <c r="P23" s="229">
        <v>7</v>
      </c>
      <c r="Q23" s="230">
        <v>1</v>
      </c>
      <c r="R23" s="229">
        <f t="shared" si="4"/>
        <v>43837</v>
      </c>
      <c r="S23" s="232">
        <f t="shared" si="5"/>
        <v>0.007557226549402113</v>
      </c>
      <c r="T23" s="233">
        <v>22563</v>
      </c>
      <c r="U23" s="230">
        <v>20717</v>
      </c>
      <c r="V23" s="229">
        <v>1</v>
      </c>
      <c r="W23" s="230">
        <v>18</v>
      </c>
      <c r="X23" s="229">
        <f t="shared" si="6"/>
        <v>43299</v>
      </c>
      <c r="Y23" s="228">
        <f t="shared" si="7"/>
        <v>0.012425229220074385</v>
      </c>
    </row>
    <row r="24" spans="1:25" ht="19.5" customHeight="1">
      <c r="A24" s="235" t="s">
        <v>280</v>
      </c>
      <c r="B24" s="233">
        <v>2930</v>
      </c>
      <c r="C24" s="230">
        <v>2228</v>
      </c>
      <c r="D24" s="229">
        <v>3</v>
      </c>
      <c r="E24" s="230">
        <v>10</v>
      </c>
      <c r="F24" s="229">
        <f t="shared" si="0"/>
        <v>5171</v>
      </c>
      <c r="G24" s="232">
        <f t="shared" si="1"/>
        <v>0.006238990371853961</v>
      </c>
      <c r="H24" s="233">
        <v>3706</v>
      </c>
      <c r="I24" s="230">
        <v>2603</v>
      </c>
      <c r="J24" s="229">
        <v>1</v>
      </c>
      <c r="K24" s="230">
        <v>2</v>
      </c>
      <c r="L24" s="229">
        <f t="shared" si="2"/>
        <v>6312</v>
      </c>
      <c r="M24" s="234">
        <f t="shared" si="3"/>
        <v>-0.18076679340937896</v>
      </c>
      <c r="N24" s="233">
        <v>18800</v>
      </c>
      <c r="O24" s="230">
        <v>17712</v>
      </c>
      <c r="P24" s="229">
        <v>31</v>
      </c>
      <c r="Q24" s="230">
        <v>63</v>
      </c>
      <c r="R24" s="229">
        <f t="shared" si="4"/>
        <v>36606</v>
      </c>
      <c r="S24" s="232">
        <f t="shared" si="5"/>
        <v>0.006310647057677618</v>
      </c>
      <c r="T24" s="233">
        <v>17366</v>
      </c>
      <c r="U24" s="230">
        <v>16252</v>
      </c>
      <c r="V24" s="229">
        <v>24</v>
      </c>
      <c r="W24" s="230">
        <v>2</v>
      </c>
      <c r="X24" s="229">
        <f t="shared" si="6"/>
        <v>33644</v>
      </c>
      <c r="Y24" s="228">
        <f t="shared" si="7"/>
        <v>0.08803947211984298</v>
      </c>
    </row>
    <row r="25" spans="1:25" ht="19.5" customHeight="1">
      <c r="A25" s="235" t="s">
        <v>281</v>
      </c>
      <c r="B25" s="233">
        <v>2684</v>
      </c>
      <c r="C25" s="230">
        <v>2306</v>
      </c>
      <c r="D25" s="229">
        <v>0</v>
      </c>
      <c r="E25" s="230">
        <v>0</v>
      </c>
      <c r="F25" s="229">
        <f t="shared" si="0"/>
        <v>4990</v>
      </c>
      <c r="G25" s="232">
        <f t="shared" si="1"/>
        <v>0.0060206076108202024</v>
      </c>
      <c r="H25" s="233">
        <v>1828</v>
      </c>
      <c r="I25" s="230">
        <v>1544</v>
      </c>
      <c r="J25" s="229"/>
      <c r="K25" s="230"/>
      <c r="L25" s="229">
        <f t="shared" si="2"/>
        <v>3372</v>
      </c>
      <c r="M25" s="234">
        <f t="shared" si="3"/>
        <v>0.4798339264531435</v>
      </c>
      <c r="N25" s="233">
        <v>18373</v>
      </c>
      <c r="O25" s="230">
        <v>16850</v>
      </c>
      <c r="P25" s="229"/>
      <c r="Q25" s="230"/>
      <c r="R25" s="229">
        <f t="shared" si="4"/>
        <v>35223</v>
      </c>
      <c r="S25" s="232">
        <f t="shared" si="5"/>
        <v>0.006072226446827807</v>
      </c>
      <c r="T25" s="233">
        <v>14334</v>
      </c>
      <c r="U25" s="230">
        <v>13810</v>
      </c>
      <c r="V25" s="229"/>
      <c r="W25" s="230"/>
      <c r="X25" s="229">
        <f t="shared" si="6"/>
        <v>28144</v>
      </c>
      <c r="Y25" s="228">
        <f t="shared" si="7"/>
        <v>0.25152785673678224</v>
      </c>
    </row>
    <row r="26" spans="1:25" ht="19.5" customHeight="1">
      <c r="A26" s="235" t="s">
        <v>282</v>
      </c>
      <c r="B26" s="233">
        <v>2240</v>
      </c>
      <c r="C26" s="230">
        <v>1987</v>
      </c>
      <c r="D26" s="229">
        <v>0</v>
      </c>
      <c r="E26" s="230">
        <v>0</v>
      </c>
      <c r="F26" s="229">
        <f t="shared" si="0"/>
        <v>4227</v>
      </c>
      <c r="G26" s="232">
        <f t="shared" si="1"/>
        <v>0.005100021717622644</v>
      </c>
      <c r="H26" s="233">
        <v>2351</v>
      </c>
      <c r="I26" s="230">
        <v>2099</v>
      </c>
      <c r="J26" s="229"/>
      <c r="K26" s="230"/>
      <c r="L26" s="229">
        <f t="shared" si="2"/>
        <v>4450</v>
      </c>
      <c r="M26" s="234">
        <f t="shared" si="3"/>
        <v>-0.050112359550561814</v>
      </c>
      <c r="N26" s="233">
        <v>17133</v>
      </c>
      <c r="O26" s="230">
        <v>17289</v>
      </c>
      <c r="P26" s="229">
        <v>9</v>
      </c>
      <c r="Q26" s="230">
        <v>1</v>
      </c>
      <c r="R26" s="229">
        <f t="shared" si="4"/>
        <v>34432</v>
      </c>
      <c r="S26" s="232">
        <f t="shared" si="5"/>
        <v>0.005935862959349717</v>
      </c>
      <c r="T26" s="233">
        <v>17675</v>
      </c>
      <c r="U26" s="230">
        <v>17346</v>
      </c>
      <c r="V26" s="229"/>
      <c r="W26" s="230"/>
      <c r="X26" s="229">
        <f t="shared" si="6"/>
        <v>35021</v>
      </c>
      <c r="Y26" s="228">
        <f t="shared" si="7"/>
        <v>-0.01681848034036726</v>
      </c>
    </row>
    <row r="27" spans="1:25" ht="19.5" customHeight="1">
      <c r="A27" s="235" t="s">
        <v>283</v>
      </c>
      <c r="B27" s="233">
        <v>1357</v>
      </c>
      <c r="C27" s="230">
        <v>1218</v>
      </c>
      <c r="D27" s="229">
        <v>21</v>
      </c>
      <c r="E27" s="230">
        <v>13</v>
      </c>
      <c r="F27" s="229">
        <f t="shared" si="0"/>
        <v>2609</v>
      </c>
      <c r="G27" s="232">
        <f t="shared" si="1"/>
        <v>0.003147848748823629</v>
      </c>
      <c r="H27" s="233">
        <v>1484</v>
      </c>
      <c r="I27" s="230">
        <v>1426</v>
      </c>
      <c r="J27" s="229"/>
      <c r="K27" s="230"/>
      <c r="L27" s="229">
        <f t="shared" si="2"/>
        <v>2910</v>
      </c>
      <c r="M27" s="234">
        <f t="shared" si="3"/>
        <v>-0.10343642611683845</v>
      </c>
      <c r="N27" s="233">
        <v>10031</v>
      </c>
      <c r="O27" s="230">
        <v>8619</v>
      </c>
      <c r="P27" s="229">
        <v>32</v>
      </c>
      <c r="Q27" s="230">
        <v>72</v>
      </c>
      <c r="R27" s="229">
        <f t="shared" si="4"/>
        <v>18754</v>
      </c>
      <c r="S27" s="232">
        <f t="shared" si="5"/>
        <v>0.003233073127893953</v>
      </c>
      <c r="T27" s="233">
        <v>8871</v>
      </c>
      <c r="U27" s="230">
        <v>8867</v>
      </c>
      <c r="V27" s="229">
        <v>94</v>
      </c>
      <c r="W27" s="230">
        <v>2</v>
      </c>
      <c r="X27" s="229">
        <f t="shared" si="6"/>
        <v>17834</v>
      </c>
      <c r="Y27" s="228">
        <f t="shared" si="7"/>
        <v>0.05158685656610973</v>
      </c>
    </row>
    <row r="28" spans="1:25" ht="19.5" customHeight="1">
      <c r="A28" s="235" t="s">
        <v>284</v>
      </c>
      <c r="B28" s="233">
        <v>1304</v>
      </c>
      <c r="C28" s="230">
        <v>1167</v>
      </c>
      <c r="D28" s="229">
        <v>0</v>
      </c>
      <c r="E28" s="230">
        <v>0</v>
      </c>
      <c r="F28" s="229">
        <f t="shared" si="0"/>
        <v>2471</v>
      </c>
      <c r="G28" s="232">
        <f t="shared" si="1"/>
        <v>0.0029813469752177795</v>
      </c>
      <c r="H28" s="233">
        <v>1300</v>
      </c>
      <c r="I28" s="230">
        <v>1221</v>
      </c>
      <c r="J28" s="229"/>
      <c r="K28" s="230"/>
      <c r="L28" s="229">
        <f t="shared" si="2"/>
        <v>2521</v>
      </c>
      <c r="M28" s="234">
        <f t="shared" si="3"/>
        <v>-0.01983339944466478</v>
      </c>
      <c r="N28" s="233">
        <v>9651</v>
      </c>
      <c r="O28" s="230">
        <v>9044</v>
      </c>
      <c r="P28" s="229"/>
      <c r="Q28" s="230"/>
      <c r="R28" s="229">
        <f t="shared" si="4"/>
        <v>18695</v>
      </c>
      <c r="S28" s="232">
        <f t="shared" si="5"/>
        <v>0.003222901894314677</v>
      </c>
      <c r="T28" s="233">
        <v>9365</v>
      </c>
      <c r="U28" s="230">
        <v>8849</v>
      </c>
      <c r="V28" s="229"/>
      <c r="W28" s="230"/>
      <c r="X28" s="229">
        <f t="shared" si="6"/>
        <v>18214</v>
      </c>
      <c r="Y28" s="228">
        <f t="shared" si="7"/>
        <v>0.026408257384429534</v>
      </c>
    </row>
    <row r="29" spans="1:25" ht="19.5" customHeight="1">
      <c r="A29" s="235" t="s">
        <v>285</v>
      </c>
      <c r="B29" s="233">
        <v>1177</v>
      </c>
      <c r="C29" s="230">
        <v>989</v>
      </c>
      <c r="D29" s="229">
        <v>0</v>
      </c>
      <c r="E29" s="230">
        <v>0</v>
      </c>
      <c r="F29" s="229">
        <f t="shared" si="0"/>
        <v>2166</v>
      </c>
      <c r="G29" s="232">
        <f t="shared" si="1"/>
        <v>0.0026133539248570257</v>
      </c>
      <c r="H29" s="233">
        <v>654</v>
      </c>
      <c r="I29" s="230">
        <v>375</v>
      </c>
      <c r="J29" s="229"/>
      <c r="K29" s="230"/>
      <c r="L29" s="229">
        <f t="shared" si="2"/>
        <v>1029</v>
      </c>
      <c r="M29" s="234">
        <f t="shared" si="3"/>
        <v>1.1049562682215743</v>
      </c>
      <c r="N29" s="233">
        <v>8348</v>
      </c>
      <c r="O29" s="230">
        <v>6139</v>
      </c>
      <c r="P29" s="229"/>
      <c r="Q29" s="230"/>
      <c r="R29" s="229">
        <f t="shared" si="4"/>
        <v>14487</v>
      </c>
      <c r="S29" s="232">
        <f t="shared" si="5"/>
        <v>0.002497468828185971</v>
      </c>
      <c r="T29" s="233">
        <v>3249</v>
      </c>
      <c r="U29" s="230">
        <v>799</v>
      </c>
      <c r="V29" s="229"/>
      <c r="W29" s="230"/>
      <c r="X29" s="229">
        <f t="shared" si="6"/>
        <v>4048</v>
      </c>
      <c r="Y29" s="228">
        <f t="shared" si="7"/>
        <v>2.578804347826087</v>
      </c>
    </row>
    <row r="30" spans="1:25" ht="19.5" customHeight="1">
      <c r="A30" s="235" t="s">
        <v>286</v>
      </c>
      <c r="B30" s="233">
        <v>308</v>
      </c>
      <c r="C30" s="230">
        <v>296</v>
      </c>
      <c r="D30" s="229">
        <v>0</v>
      </c>
      <c r="E30" s="230">
        <v>2</v>
      </c>
      <c r="F30" s="229">
        <f t="shared" si="0"/>
        <v>606</v>
      </c>
      <c r="G30" s="232">
        <f t="shared" si="1"/>
        <v>0.0007311599623561208</v>
      </c>
      <c r="H30" s="233">
        <v>397</v>
      </c>
      <c r="I30" s="230">
        <v>351</v>
      </c>
      <c r="J30" s="229"/>
      <c r="K30" s="230"/>
      <c r="L30" s="229">
        <f t="shared" si="2"/>
        <v>748</v>
      </c>
      <c r="M30" s="234">
        <f t="shared" si="3"/>
        <v>-0.18983957219251335</v>
      </c>
      <c r="N30" s="233">
        <v>2776</v>
      </c>
      <c r="O30" s="230">
        <v>2621</v>
      </c>
      <c r="P30" s="229">
        <v>6</v>
      </c>
      <c r="Q30" s="230">
        <v>26</v>
      </c>
      <c r="R30" s="229">
        <f t="shared" si="4"/>
        <v>5429</v>
      </c>
      <c r="S30" s="232">
        <f t="shared" si="5"/>
        <v>0.0009359258830828768</v>
      </c>
      <c r="T30" s="233">
        <v>2459</v>
      </c>
      <c r="U30" s="230">
        <v>2510</v>
      </c>
      <c r="V30" s="229">
        <v>2</v>
      </c>
      <c r="W30" s="230"/>
      <c r="X30" s="229">
        <f t="shared" si="6"/>
        <v>4971</v>
      </c>
      <c r="Y30" s="228">
        <f t="shared" si="7"/>
        <v>0.09213437940052294</v>
      </c>
    </row>
    <row r="31" spans="1:25" ht="19.5" customHeight="1" thickBot="1">
      <c r="A31" s="235" t="s">
        <v>265</v>
      </c>
      <c r="B31" s="233">
        <v>15481</v>
      </c>
      <c r="C31" s="230">
        <v>10293</v>
      </c>
      <c r="D31" s="229">
        <v>14</v>
      </c>
      <c r="E31" s="230">
        <v>30</v>
      </c>
      <c r="F31" s="229">
        <f t="shared" si="0"/>
        <v>25818</v>
      </c>
      <c r="G31" s="232">
        <f t="shared" si="1"/>
        <v>0.031150310079389978</v>
      </c>
      <c r="H31" s="233">
        <v>9893</v>
      </c>
      <c r="I31" s="230">
        <v>6194</v>
      </c>
      <c r="J31" s="229">
        <v>1</v>
      </c>
      <c r="K31" s="230">
        <v>2</v>
      </c>
      <c r="L31" s="229">
        <f t="shared" si="2"/>
        <v>16090</v>
      </c>
      <c r="M31" s="234">
        <f t="shared" si="3"/>
        <v>0.6045991298943443</v>
      </c>
      <c r="N31" s="233">
        <v>96580</v>
      </c>
      <c r="O31" s="230">
        <v>70218</v>
      </c>
      <c r="P31" s="229">
        <v>84</v>
      </c>
      <c r="Q31" s="230">
        <v>176</v>
      </c>
      <c r="R31" s="229">
        <f t="shared" si="4"/>
        <v>167058</v>
      </c>
      <c r="S31" s="232">
        <f t="shared" si="5"/>
        <v>0.028799761682825425</v>
      </c>
      <c r="T31" s="233">
        <v>61192</v>
      </c>
      <c r="U31" s="230">
        <v>39350</v>
      </c>
      <c r="V31" s="229">
        <v>156</v>
      </c>
      <c r="W31" s="230">
        <v>234</v>
      </c>
      <c r="X31" s="229">
        <f t="shared" si="6"/>
        <v>100932</v>
      </c>
      <c r="Y31" s="228">
        <f t="shared" si="7"/>
        <v>0.6551539650457734</v>
      </c>
    </row>
    <row r="32" spans="1:25" s="236" customFormat="1" ht="19.5" customHeight="1">
      <c r="A32" s="243" t="s">
        <v>60</v>
      </c>
      <c r="B32" s="240">
        <f>SUM(B33:B50)</f>
        <v>114777</v>
      </c>
      <c r="C32" s="239">
        <f>SUM(C33:C50)</f>
        <v>121432</v>
      </c>
      <c r="D32" s="238">
        <f>SUM(D33:D50)</f>
        <v>30</v>
      </c>
      <c r="E32" s="239">
        <f>SUM(E33:E50)</f>
        <v>22</v>
      </c>
      <c r="F32" s="238">
        <f t="shared" si="0"/>
        <v>236261</v>
      </c>
      <c r="G32" s="241">
        <f t="shared" si="1"/>
        <v>0.2850570690861707</v>
      </c>
      <c r="H32" s="240">
        <f>SUM(H33:H50)</f>
        <v>95728</v>
      </c>
      <c r="I32" s="239">
        <f>SUM(I33:I50)</f>
        <v>96813</v>
      </c>
      <c r="J32" s="238">
        <f>SUM(J33:J50)</f>
        <v>14</v>
      </c>
      <c r="K32" s="239">
        <f>SUM(K33:K50)</f>
        <v>16</v>
      </c>
      <c r="L32" s="238">
        <f t="shared" si="2"/>
        <v>192571</v>
      </c>
      <c r="M32" s="242">
        <f t="shared" si="3"/>
        <v>0.22687735951934607</v>
      </c>
      <c r="N32" s="240">
        <f>SUM(N33:N50)</f>
        <v>846494</v>
      </c>
      <c r="O32" s="239">
        <f>SUM(O33:O50)</f>
        <v>834606</v>
      </c>
      <c r="P32" s="238">
        <f>SUM(P33:P50)</f>
        <v>674</v>
      </c>
      <c r="Q32" s="239">
        <f>SUM(Q33:Q50)</f>
        <v>578</v>
      </c>
      <c r="R32" s="238">
        <f t="shared" si="4"/>
        <v>1682352</v>
      </c>
      <c r="S32" s="241">
        <f t="shared" si="5"/>
        <v>0.29002703651800404</v>
      </c>
      <c r="T32" s="240">
        <f>SUM(T33:T50)</f>
        <v>708081</v>
      </c>
      <c r="U32" s="239">
        <f>SUM(U33:U50)</f>
        <v>692476</v>
      </c>
      <c r="V32" s="238">
        <f>SUM(V33:V50)</f>
        <v>2309</v>
      </c>
      <c r="W32" s="239">
        <f>SUM(W33:W50)</f>
        <v>2171</v>
      </c>
      <c r="X32" s="238">
        <f t="shared" si="6"/>
        <v>1405037</v>
      </c>
      <c r="Y32" s="237">
        <f t="shared" si="7"/>
        <v>0.19737202650179309</v>
      </c>
    </row>
    <row r="33" spans="1:25" ht="19.5" customHeight="1">
      <c r="A33" s="250" t="s">
        <v>287</v>
      </c>
      <c r="B33" s="247">
        <v>19298</v>
      </c>
      <c r="C33" s="245">
        <v>20054</v>
      </c>
      <c r="D33" s="246">
        <v>0</v>
      </c>
      <c r="E33" s="245">
        <v>4</v>
      </c>
      <c r="F33" s="229">
        <f t="shared" si="0"/>
        <v>39356</v>
      </c>
      <c r="G33" s="232">
        <f t="shared" si="1"/>
        <v>0.04748437537704206</v>
      </c>
      <c r="H33" s="247">
        <v>14569</v>
      </c>
      <c r="I33" s="245">
        <v>14679</v>
      </c>
      <c r="J33" s="246"/>
      <c r="K33" s="245">
        <v>0</v>
      </c>
      <c r="L33" s="246">
        <f t="shared" si="2"/>
        <v>29248</v>
      </c>
      <c r="M33" s="249">
        <f t="shared" si="3"/>
        <v>0.3455962800875274</v>
      </c>
      <c r="N33" s="247">
        <v>134279</v>
      </c>
      <c r="O33" s="245">
        <v>133911</v>
      </c>
      <c r="P33" s="246">
        <v>5</v>
      </c>
      <c r="Q33" s="245">
        <v>7</v>
      </c>
      <c r="R33" s="229">
        <f t="shared" si="4"/>
        <v>268202</v>
      </c>
      <c r="S33" s="232">
        <f t="shared" si="5"/>
        <v>0.04623635912591522</v>
      </c>
      <c r="T33" s="251">
        <v>132335</v>
      </c>
      <c r="U33" s="245">
        <v>128898</v>
      </c>
      <c r="V33" s="246">
        <v>278</v>
      </c>
      <c r="W33" s="245">
        <v>421</v>
      </c>
      <c r="X33" s="246">
        <f t="shared" si="6"/>
        <v>261932</v>
      </c>
      <c r="Y33" s="244">
        <f t="shared" si="7"/>
        <v>0.023937510498908132</v>
      </c>
    </row>
    <row r="34" spans="1:25" ht="19.5" customHeight="1">
      <c r="A34" s="250" t="s">
        <v>288</v>
      </c>
      <c r="B34" s="247">
        <v>18353</v>
      </c>
      <c r="C34" s="245">
        <v>20796</v>
      </c>
      <c r="D34" s="246">
        <v>0</v>
      </c>
      <c r="E34" s="245">
        <v>0</v>
      </c>
      <c r="F34" s="246">
        <f t="shared" si="0"/>
        <v>39149</v>
      </c>
      <c r="G34" s="248">
        <f t="shared" si="1"/>
        <v>0.047234622716633284</v>
      </c>
      <c r="H34" s="247">
        <v>17557</v>
      </c>
      <c r="I34" s="245">
        <v>17752</v>
      </c>
      <c r="J34" s="246">
        <v>0</v>
      </c>
      <c r="K34" s="245">
        <v>0</v>
      </c>
      <c r="L34" s="229">
        <f t="shared" si="2"/>
        <v>35309</v>
      </c>
      <c r="M34" s="249">
        <f t="shared" si="3"/>
        <v>0.10875414200345523</v>
      </c>
      <c r="N34" s="247">
        <v>122096</v>
      </c>
      <c r="O34" s="245">
        <v>123176</v>
      </c>
      <c r="P34" s="246">
        <v>1</v>
      </c>
      <c r="Q34" s="245">
        <v>0</v>
      </c>
      <c r="R34" s="246">
        <f t="shared" si="4"/>
        <v>245273</v>
      </c>
      <c r="S34" s="248">
        <f t="shared" si="5"/>
        <v>0.042283541926945375</v>
      </c>
      <c r="T34" s="251">
        <v>110941</v>
      </c>
      <c r="U34" s="245">
        <v>108290</v>
      </c>
      <c r="V34" s="246">
        <v>96</v>
      </c>
      <c r="W34" s="245">
        <v>100</v>
      </c>
      <c r="X34" s="246">
        <f t="shared" si="6"/>
        <v>219427</v>
      </c>
      <c r="Y34" s="244">
        <f t="shared" si="7"/>
        <v>0.11778860395484614</v>
      </c>
    </row>
    <row r="35" spans="1:25" ht="19.5" customHeight="1">
      <c r="A35" s="250" t="s">
        <v>289</v>
      </c>
      <c r="B35" s="247">
        <v>13233</v>
      </c>
      <c r="C35" s="245">
        <v>17285</v>
      </c>
      <c r="D35" s="246">
        <v>0</v>
      </c>
      <c r="E35" s="245">
        <v>0</v>
      </c>
      <c r="F35" s="246">
        <f t="shared" si="0"/>
        <v>30518</v>
      </c>
      <c r="G35" s="248">
        <f t="shared" si="1"/>
        <v>0.03682102265871962</v>
      </c>
      <c r="H35" s="247">
        <v>9710</v>
      </c>
      <c r="I35" s="245">
        <v>11522</v>
      </c>
      <c r="J35" s="246"/>
      <c r="K35" s="245">
        <v>0</v>
      </c>
      <c r="L35" s="246">
        <f t="shared" si="2"/>
        <v>21232</v>
      </c>
      <c r="M35" s="249">
        <f t="shared" si="3"/>
        <v>0.43735870384325537</v>
      </c>
      <c r="N35" s="247">
        <v>99198</v>
      </c>
      <c r="O35" s="245">
        <v>105753</v>
      </c>
      <c r="P35" s="246">
        <v>141</v>
      </c>
      <c r="Q35" s="245">
        <v>133</v>
      </c>
      <c r="R35" s="246">
        <f t="shared" si="4"/>
        <v>205225</v>
      </c>
      <c r="S35" s="248">
        <f t="shared" si="5"/>
        <v>0.03537951544588016</v>
      </c>
      <c r="T35" s="251">
        <v>84352</v>
      </c>
      <c r="U35" s="245">
        <v>84312</v>
      </c>
      <c r="V35" s="246"/>
      <c r="W35" s="245">
        <v>11</v>
      </c>
      <c r="X35" s="246">
        <f t="shared" si="6"/>
        <v>168675</v>
      </c>
      <c r="Y35" s="244">
        <f t="shared" si="7"/>
        <v>0.21668889876982367</v>
      </c>
    </row>
    <row r="36" spans="1:25" ht="19.5" customHeight="1">
      <c r="A36" s="250" t="s">
        <v>290</v>
      </c>
      <c r="B36" s="247">
        <v>9658</v>
      </c>
      <c r="C36" s="245">
        <v>10492</v>
      </c>
      <c r="D36" s="246">
        <v>0</v>
      </c>
      <c r="E36" s="245">
        <v>0</v>
      </c>
      <c r="F36" s="246">
        <f t="shared" si="0"/>
        <v>20150</v>
      </c>
      <c r="G36" s="248">
        <f t="shared" si="1"/>
        <v>0.02431167201563669</v>
      </c>
      <c r="H36" s="247">
        <v>7344</v>
      </c>
      <c r="I36" s="245">
        <v>7174</v>
      </c>
      <c r="J36" s="246"/>
      <c r="K36" s="245"/>
      <c r="L36" s="229">
        <f t="shared" si="2"/>
        <v>14518</v>
      </c>
      <c r="M36" s="249" t="s">
        <v>50</v>
      </c>
      <c r="N36" s="247">
        <v>60906</v>
      </c>
      <c r="O36" s="245">
        <v>60899</v>
      </c>
      <c r="P36" s="246"/>
      <c r="Q36" s="245">
        <v>0</v>
      </c>
      <c r="R36" s="229">
        <f t="shared" si="4"/>
        <v>121805</v>
      </c>
      <c r="S36" s="248">
        <f t="shared" si="5"/>
        <v>0.020998425527520685</v>
      </c>
      <c r="T36" s="251">
        <v>41337</v>
      </c>
      <c r="U36" s="245">
        <v>40320</v>
      </c>
      <c r="V36" s="246">
        <v>2</v>
      </c>
      <c r="W36" s="245">
        <v>5</v>
      </c>
      <c r="X36" s="246">
        <f t="shared" si="6"/>
        <v>81664</v>
      </c>
      <c r="Y36" s="244" t="s">
        <v>50</v>
      </c>
    </row>
    <row r="37" spans="1:25" ht="19.5" customHeight="1">
      <c r="A37" s="250" t="s">
        <v>291</v>
      </c>
      <c r="B37" s="247">
        <v>10124</v>
      </c>
      <c r="C37" s="245">
        <v>8937</v>
      </c>
      <c r="D37" s="246">
        <v>1</v>
      </c>
      <c r="E37" s="245">
        <v>0</v>
      </c>
      <c r="F37" s="246">
        <f t="shared" si="0"/>
        <v>19062</v>
      </c>
      <c r="G37" s="248">
        <f t="shared" si="1"/>
        <v>0.022998962380251443</v>
      </c>
      <c r="H37" s="247">
        <v>7231</v>
      </c>
      <c r="I37" s="245">
        <v>7092</v>
      </c>
      <c r="J37" s="246"/>
      <c r="K37" s="245">
        <v>0</v>
      </c>
      <c r="L37" s="246">
        <f t="shared" si="2"/>
        <v>14323</v>
      </c>
      <c r="M37" s="249">
        <f t="shared" si="3"/>
        <v>0.33086643859526643</v>
      </c>
      <c r="N37" s="247">
        <v>77609</v>
      </c>
      <c r="O37" s="245">
        <v>71549</v>
      </c>
      <c r="P37" s="246">
        <v>3</v>
      </c>
      <c r="Q37" s="245">
        <v>0</v>
      </c>
      <c r="R37" s="246">
        <f t="shared" si="4"/>
        <v>149161</v>
      </c>
      <c r="S37" s="248">
        <f t="shared" si="5"/>
        <v>0.025714430032515192</v>
      </c>
      <c r="T37" s="251">
        <v>56585</v>
      </c>
      <c r="U37" s="245">
        <v>52453</v>
      </c>
      <c r="V37" s="246"/>
      <c r="W37" s="245">
        <v>4</v>
      </c>
      <c r="X37" s="246">
        <f t="shared" si="6"/>
        <v>109042</v>
      </c>
      <c r="Y37" s="244">
        <f t="shared" si="7"/>
        <v>0.3679224518992681</v>
      </c>
    </row>
    <row r="38" spans="1:25" ht="19.5" customHeight="1">
      <c r="A38" s="250" t="s">
        <v>292</v>
      </c>
      <c r="B38" s="247">
        <v>6456</v>
      </c>
      <c r="C38" s="245">
        <v>6264</v>
      </c>
      <c r="D38" s="246">
        <v>0</v>
      </c>
      <c r="E38" s="245">
        <v>0</v>
      </c>
      <c r="F38" s="246">
        <f>SUM(B38:E38)</f>
        <v>12720</v>
      </c>
      <c r="G38" s="248">
        <f>F38/$F$9</f>
        <v>0.015347120001930455</v>
      </c>
      <c r="H38" s="247">
        <v>5877</v>
      </c>
      <c r="I38" s="245">
        <v>5768</v>
      </c>
      <c r="J38" s="246"/>
      <c r="K38" s="245">
        <v>0</v>
      </c>
      <c r="L38" s="246">
        <f>SUM(H38:K38)</f>
        <v>11645</v>
      </c>
      <c r="M38" s="249">
        <f>IF(ISERROR(F38/L38-1),"         /0",(F38/L38-1))</f>
        <v>0.09231429798196644</v>
      </c>
      <c r="N38" s="247">
        <v>62726</v>
      </c>
      <c r="O38" s="245">
        <v>61163</v>
      </c>
      <c r="P38" s="246"/>
      <c r="Q38" s="245">
        <v>0</v>
      </c>
      <c r="R38" s="246">
        <f>SUM(N38:Q38)</f>
        <v>123889</v>
      </c>
      <c r="S38" s="248">
        <f>R38/$R$9</f>
        <v>0.021357694184795453</v>
      </c>
      <c r="T38" s="251">
        <v>39073</v>
      </c>
      <c r="U38" s="245">
        <v>38180</v>
      </c>
      <c r="V38" s="246"/>
      <c r="W38" s="245">
        <v>0</v>
      </c>
      <c r="X38" s="246">
        <f>SUM(T38:W38)</f>
        <v>77253</v>
      </c>
      <c r="Y38" s="244">
        <f>IF(ISERROR(R38/X38-1),"         /0",(R38/X38-1))</f>
        <v>0.6036788215344389</v>
      </c>
    </row>
    <row r="39" spans="1:25" ht="19.5" customHeight="1">
      <c r="A39" s="250" t="s">
        <v>293</v>
      </c>
      <c r="B39" s="247">
        <v>4861</v>
      </c>
      <c r="C39" s="245">
        <v>5509</v>
      </c>
      <c r="D39" s="246">
        <v>0</v>
      </c>
      <c r="E39" s="245">
        <v>0</v>
      </c>
      <c r="F39" s="246">
        <f>SUM(B39:E39)</f>
        <v>10370</v>
      </c>
      <c r="G39" s="248">
        <f>F39/$F$9</f>
        <v>0.01251176371226563</v>
      </c>
      <c r="H39" s="247">
        <v>3613</v>
      </c>
      <c r="I39" s="245">
        <v>3441</v>
      </c>
      <c r="J39" s="246"/>
      <c r="K39" s="245"/>
      <c r="L39" s="246">
        <f>SUM(H39:K39)</f>
        <v>7054</v>
      </c>
      <c r="M39" s="249">
        <f>IF(ISERROR(F39/L39-1),"         /0",(F39/L39-1))</f>
        <v>0.47008789339381907</v>
      </c>
      <c r="N39" s="247">
        <v>29179</v>
      </c>
      <c r="O39" s="245">
        <v>29986</v>
      </c>
      <c r="P39" s="246"/>
      <c r="Q39" s="245">
        <v>0</v>
      </c>
      <c r="R39" s="246">
        <f>SUM(N39:Q39)</f>
        <v>59165</v>
      </c>
      <c r="S39" s="248">
        <f>R39/$R$9</f>
        <v>0.010199678554540136</v>
      </c>
      <c r="T39" s="251">
        <v>33631</v>
      </c>
      <c r="U39" s="245">
        <v>36132</v>
      </c>
      <c r="V39" s="246"/>
      <c r="W39" s="245">
        <v>0</v>
      </c>
      <c r="X39" s="246">
        <f>SUM(T39:W39)</f>
        <v>69763</v>
      </c>
      <c r="Y39" s="244">
        <f>IF(ISERROR(R39/X39-1),"         /0",(R39/X39-1))</f>
        <v>-0.15191433854622083</v>
      </c>
    </row>
    <row r="40" spans="1:25" ht="19.5" customHeight="1">
      <c r="A40" s="250" t="s">
        <v>294</v>
      </c>
      <c r="B40" s="247">
        <v>4786</v>
      </c>
      <c r="C40" s="245">
        <v>4709</v>
      </c>
      <c r="D40" s="246">
        <v>0</v>
      </c>
      <c r="E40" s="245">
        <v>0</v>
      </c>
      <c r="F40" s="246">
        <f>SUM(B40:E40)</f>
        <v>9495</v>
      </c>
      <c r="G40" s="248">
        <f>F40/$F$9</f>
        <v>0.011456045944837238</v>
      </c>
      <c r="H40" s="247">
        <v>4052</v>
      </c>
      <c r="I40" s="245">
        <v>3951</v>
      </c>
      <c r="J40" s="246"/>
      <c r="K40" s="245"/>
      <c r="L40" s="246">
        <f>SUM(H40:K40)</f>
        <v>8003</v>
      </c>
      <c r="M40" s="249">
        <f>IF(ISERROR(F40/L40-1),"         /0",(F40/L40-1))</f>
        <v>0.18643008871673117</v>
      </c>
      <c r="N40" s="247">
        <v>33373</v>
      </c>
      <c r="O40" s="245">
        <v>33961</v>
      </c>
      <c r="P40" s="246"/>
      <c r="Q40" s="245"/>
      <c r="R40" s="246">
        <f>SUM(N40:Q40)</f>
        <v>67334</v>
      </c>
      <c r="S40" s="248">
        <f>R40/$R$9</f>
        <v>0.011607963420796173</v>
      </c>
      <c r="T40" s="251">
        <v>32298</v>
      </c>
      <c r="U40" s="245">
        <v>29213</v>
      </c>
      <c r="V40" s="246"/>
      <c r="W40" s="245"/>
      <c r="X40" s="246">
        <f>SUM(T40:W40)</f>
        <v>61511</v>
      </c>
      <c r="Y40" s="244">
        <f>IF(ISERROR(R40/X40-1),"         /0",(R40/X40-1))</f>
        <v>0.09466599470013493</v>
      </c>
    </row>
    <row r="41" spans="1:25" ht="19.5" customHeight="1">
      <c r="A41" s="250" t="s">
        <v>295</v>
      </c>
      <c r="B41" s="247">
        <v>3436</v>
      </c>
      <c r="C41" s="245">
        <v>3034</v>
      </c>
      <c r="D41" s="246">
        <v>0</v>
      </c>
      <c r="E41" s="245">
        <v>0</v>
      </c>
      <c r="F41" s="246">
        <f>SUM(B41:E41)</f>
        <v>6470</v>
      </c>
      <c r="G41" s="248">
        <f>F41/$F$9</f>
        <v>0.007806278806013369</v>
      </c>
      <c r="H41" s="247">
        <v>3093</v>
      </c>
      <c r="I41" s="245">
        <v>3106</v>
      </c>
      <c r="J41" s="246"/>
      <c r="K41" s="245"/>
      <c r="L41" s="246">
        <f>SUM(H41:K41)</f>
        <v>6199</v>
      </c>
      <c r="M41" s="249">
        <f>IF(ISERROR(F41/L41-1),"         /0",(F41/L41-1))</f>
        <v>0.043716728504597624</v>
      </c>
      <c r="N41" s="247">
        <v>21364</v>
      </c>
      <c r="O41" s="245">
        <v>18243</v>
      </c>
      <c r="P41" s="246"/>
      <c r="Q41" s="245">
        <v>0</v>
      </c>
      <c r="R41" s="246">
        <f>SUM(N41:Q41)</f>
        <v>39607</v>
      </c>
      <c r="S41" s="248">
        <f>R41/$R$9</f>
        <v>0.006828000819904863</v>
      </c>
      <c r="T41" s="251">
        <v>20977</v>
      </c>
      <c r="U41" s="245">
        <v>19777</v>
      </c>
      <c r="V41" s="246"/>
      <c r="W41" s="245">
        <v>0</v>
      </c>
      <c r="X41" s="246">
        <f>SUM(T41:W41)</f>
        <v>40754</v>
      </c>
      <c r="Y41" s="244">
        <f>IF(ISERROR(R41/X41-1),"         /0",(R41/X41-1))</f>
        <v>-0.028144476615792335</v>
      </c>
    </row>
    <row r="42" spans="1:25" ht="19.5" customHeight="1">
      <c r="A42" s="250" t="s">
        <v>296</v>
      </c>
      <c r="B42" s="247">
        <v>1660</v>
      </c>
      <c r="C42" s="245">
        <v>1678</v>
      </c>
      <c r="D42" s="246">
        <v>0</v>
      </c>
      <c r="E42" s="245">
        <v>0</v>
      </c>
      <c r="F42" s="246">
        <f t="shared" si="0"/>
        <v>3338</v>
      </c>
      <c r="G42" s="248">
        <f t="shared" si="1"/>
        <v>0.004027412465915398</v>
      </c>
      <c r="H42" s="247">
        <v>1160</v>
      </c>
      <c r="I42" s="245">
        <v>1081</v>
      </c>
      <c r="J42" s="246"/>
      <c r="K42" s="245"/>
      <c r="L42" s="246">
        <f t="shared" si="2"/>
        <v>2241</v>
      </c>
      <c r="M42" s="249">
        <f t="shared" si="3"/>
        <v>0.4895136099955377</v>
      </c>
      <c r="N42" s="247">
        <v>12397</v>
      </c>
      <c r="O42" s="245">
        <v>12866</v>
      </c>
      <c r="P42" s="246"/>
      <c r="Q42" s="245"/>
      <c r="R42" s="246">
        <f t="shared" si="4"/>
        <v>25263</v>
      </c>
      <c r="S42" s="248">
        <f t="shared" si="5"/>
        <v>0.004355184303614425</v>
      </c>
      <c r="T42" s="251">
        <v>7393</v>
      </c>
      <c r="U42" s="245">
        <v>7618</v>
      </c>
      <c r="V42" s="246"/>
      <c r="W42" s="245"/>
      <c r="X42" s="246">
        <f t="shared" si="6"/>
        <v>15011</v>
      </c>
      <c r="Y42" s="244">
        <f t="shared" si="7"/>
        <v>0.6829658250616215</v>
      </c>
    </row>
    <row r="43" spans="1:25" ht="19.5" customHeight="1">
      <c r="A43" s="250" t="s">
        <v>297</v>
      </c>
      <c r="B43" s="247">
        <v>1420</v>
      </c>
      <c r="C43" s="245">
        <v>1490</v>
      </c>
      <c r="D43" s="246">
        <v>0</v>
      </c>
      <c r="E43" s="245">
        <v>0</v>
      </c>
      <c r="F43" s="246">
        <f t="shared" si="0"/>
        <v>2910</v>
      </c>
      <c r="G43" s="248">
        <f t="shared" si="1"/>
        <v>0.0035110156608189956</v>
      </c>
      <c r="H43" s="247">
        <v>1734</v>
      </c>
      <c r="I43" s="245">
        <v>1548</v>
      </c>
      <c r="J43" s="246"/>
      <c r="K43" s="245">
        <v>0</v>
      </c>
      <c r="L43" s="246">
        <f t="shared" si="2"/>
        <v>3282</v>
      </c>
      <c r="M43" s="249">
        <f t="shared" si="3"/>
        <v>-0.11334552102376605</v>
      </c>
      <c r="N43" s="247">
        <v>11790</v>
      </c>
      <c r="O43" s="245">
        <v>10226</v>
      </c>
      <c r="P43" s="246">
        <v>8</v>
      </c>
      <c r="Q43" s="245">
        <v>0</v>
      </c>
      <c r="R43" s="246">
        <f t="shared" si="4"/>
        <v>22024</v>
      </c>
      <c r="S43" s="248">
        <f t="shared" si="5"/>
        <v>0.0037968008194911177</v>
      </c>
      <c r="T43" s="251">
        <v>11251</v>
      </c>
      <c r="U43" s="245">
        <v>10253</v>
      </c>
      <c r="V43" s="246">
        <v>5</v>
      </c>
      <c r="W43" s="245">
        <v>0</v>
      </c>
      <c r="X43" s="246">
        <f t="shared" si="6"/>
        <v>21509</v>
      </c>
      <c r="Y43" s="244">
        <f t="shared" si="7"/>
        <v>0.02394346552605886</v>
      </c>
    </row>
    <row r="44" spans="1:25" ht="19.5" customHeight="1">
      <c r="A44" s="250" t="s">
        <v>298</v>
      </c>
      <c r="B44" s="247">
        <v>1630</v>
      </c>
      <c r="C44" s="245">
        <v>1194</v>
      </c>
      <c r="D44" s="246">
        <v>0</v>
      </c>
      <c r="E44" s="245">
        <v>0</v>
      </c>
      <c r="F44" s="246">
        <f>SUM(B44:E44)</f>
        <v>2824</v>
      </c>
      <c r="G44" s="248">
        <f>F44/$F$9</f>
        <v>0.0034072536859631767</v>
      </c>
      <c r="H44" s="247">
        <v>1728</v>
      </c>
      <c r="I44" s="245">
        <v>1383</v>
      </c>
      <c r="J44" s="246"/>
      <c r="K44" s="245">
        <v>0</v>
      </c>
      <c r="L44" s="246">
        <f>SUM(H44:K44)</f>
        <v>3111</v>
      </c>
      <c r="M44" s="249">
        <f>IF(ISERROR(F44/L44-1),"         /0",(F44/L44-1))</f>
        <v>-0.09225329476052713</v>
      </c>
      <c r="N44" s="247">
        <v>14227</v>
      </c>
      <c r="O44" s="245">
        <v>12830</v>
      </c>
      <c r="P44" s="246"/>
      <c r="Q44" s="245">
        <v>0</v>
      </c>
      <c r="R44" s="246">
        <f>SUM(N44:Q44)</f>
        <v>27057</v>
      </c>
      <c r="S44" s="248">
        <f>R44/$R$9</f>
        <v>0.0046644587619402095</v>
      </c>
      <c r="T44" s="251">
        <v>13900</v>
      </c>
      <c r="U44" s="245">
        <v>12407</v>
      </c>
      <c r="V44" s="246"/>
      <c r="W44" s="245">
        <v>0</v>
      </c>
      <c r="X44" s="246">
        <f>SUM(T44:W44)</f>
        <v>26307</v>
      </c>
      <c r="Y44" s="244">
        <f>IF(ISERROR(R44/X44-1),"         /0",(R44/X44-1))</f>
        <v>0.028509522180408364</v>
      </c>
    </row>
    <row r="45" spans="1:25" ht="19.5" customHeight="1">
      <c r="A45" s="250" t="s">
        <v>299</v>
      </c>
      <c r="B45" s="247">
        <v>1403</v>
      </c>
      <c r="C45" s="245">
        <v>1336</v>
      </c>
      <c r="D45" s="246">
        <v>0</v>
      </c>
      <c r="E45" s="245">
        <v>0</v>
      </c>
      <c r="F45" s="246">
        <f t="shared" si="0"/>
        <v>2739</v>
      </c>
      <c r="G45" s="248">
        <f t="shared" si="1"/>
        <v>0.003304698245698704</v>
      </c>
      <c r="H45" s="247">
        <v>1357</v>
      </c>
      <c r="I45" s="245">
        <v>1262</v>
      </c>
      <c r="J45" s="246">
        <v>4</v>
      </c>
      <c r="K45" s="245">
        <v>5</v>
      </c>
      <c r="L45" s="246">
        <f t="shared" si="2"/>
        <v>2628</v>
      </c>
      <c r="M45" s="249">
        <f t="shared" si="3"/>
        <v>0.04223744292237441</v>
      </c>
      <c r="N45" s="247">
        <v>12729</v>
      </c>
      <c r="O45" s="245">
        <v>11569</v>
      </c>
      <c r="P45" s="246">
        <v>59</v>
      </c>
      <c r="Q45" s="245">
        <v>5</v>
      </c>
      <c r="R45" s="246">
        <f t="shared" si="4"/>
        <v>24362</v>
      </c>
      <c r="S45" s="248">
        <f t="shared" si="5"/>
        <v>0.004199857499293616</v>
      </c>
      <c r="T45" s="251">
        <v>9734</v>
      </c>
      <c r="U45" s="245">
        <v>8514</v>
      </c>
      <c r="V45" s="246">
        <v>34</v>
      </c>
      <c r="W45" s="245">
        <v>6</v>
      </c>
      <c r="X45" s="246">
        <f t="shared" si="6"/>
        <v>18288</v>
      </c>
      <c r="Y45" s="244">
        <f t="shared" si="7"/>
        <v>0.33213035870516183</v>
      </c>
    </row>
    <row r="46" spans="1:25" ht="19.5" customHeight="1">
      <c r="A46" s="250" t="s">
        <v>300</v>
      </c>
      <c r="B46" s="247">
        <v>1273</v>
      </c>
      <c r="C46" s="245">
        <v>1113</v>
      </c>
      <c r="D46" s="246">
        <v>0</v>
      </c>
      <c r="E46" s="245">
        <v>0</v>
      </c>
      <c r="F46" s="246">
        <f t="shared" si="0"/>
        <v>2386</v>
      </c>
      <c r="G46" s="248">
        <f t="shared" si="1"/>
        <v>0.0028787915349533072</v>
      </c>
      <c r="H46" s="247">
        <v>874</v>
      </c>
      <c r="I46" s="245">
        <v>834</v>
      </c>
      <c r="J46" s="246"/>
      <c r="K46" s="245"/>
      <c r="L46" s="246">
        <f t="shared" si="2"/>
        <v>1708</v>
      </c>
      <c r="M46" s="249">
        <f t="shared" si="3"/>
        <v>0.39695550351288067</v>
      </c>
      <c r="N46" s="247">
        <v>6857</v>
      </c>
      <c r="O46" s="245">
        <v>5845</v>
      </c>
      <c r="P46" s="246"/>
      <c r="Q46" s="245"/>
      <c r="R46" s="246">
        <f t="shared" si="4"/>
        <v>12702</v>
      </c>
      <c r="S46" s="248">
        <f t="shared" si="5"/>
        <v>0.0021897459139655004</v>
      </c>
      <c r="T46" s="251">
        <v>5772</v>
      </c>
      <c r="U46" s="245">
        <v>4399</v>
      </c>
      <c r="V46" s="246"/>
      <c r="W46" s="245"/>
      <c r="X46" s="246">
        <f t="shared" si="6"/>
        <v>10171</v>
      </c>
      <c r="Y46" s="244">
        <f t="shared" si="7"/>
        <v>0.24884475469472034</v>
      </c>
    </row>
    <row r="47" spans="1:25" ht="19.5" customHeight="1">
      <c r="A47" s="250" t="s">
        <v>301</v>
      </c>
      <c r="B47" s="247">
        <v>886</v>
      </c>
      <c r="C47" s="245">
        <v>831</v>
      </c>
      <c r="D47" s="246">
        <v>0</v>
      </c>
      <c r="E47" s="245">
        <v>0</v>
      </c>
      <c r="F47" s="246">
        <f t="shared" si="0"/>
        <v>1717</v>
      </c>
      <c r="G47" s="248">
        <f t="shared" si="1"/>
        <v>0.002071619893342342</v>
      </c>
      <c r="H47" s="247"/>
      <c r="I47" s="245"/>
      <c r="J47" s="246"/>
      <c r="K47" s="245"/>
      <c r="L47" s="246">
        <f t="shared" si="2"/>
        <v>0</v>
      </c>
      <c r="M47" s="249" t="str">
        <f t="shared" si="3"/>
        <v>         /0</v>
      </c>
      <c r="N47" s="247">
        <v>5886</v>
      </c>
      <c r="O47" s="245">
        <v>6031</v>
      </c>
      <c r="P47" s="246"/>
      <c r="Q47" s="245"/>
      <c r="R47" s="246">
        <f t="shared" si="4"/>
        <v>11917</v>
      </c>
      <c r="S47" s="248">
        <f t="shared" si="5"/>
        <v>0.0020544167892242848</v>
      </c>
      <c r="T47" s="251">
        <v>5910</v>
      </c>
      <c r="U47" s="245">
        <v>6215</v>
      </c>
      <c r="V47" s="246"/>
      <c r="W47" s="245"/>
      <c r="X47" s="246">
        <f t="shared" si="6"/>
        <v>12125</v>
      </c>
      <c r="Y47" s="244">
        <f t="shared" si="7"/>
        <v>-0.017154639175257724</v>
      </c>
    </row>
    <row r="48" spans="1:25" ht="19.5" customHeight="1">
      <c r="A48" s="250" t="s">
        <v>302</v>
      </c>
      <c r="B48" s="247">
        <v>464</v>
      </c>
      <c r="C48" s="245">
        <v>327</v>
      </c>
      <c r="D48" s="246">
        <v>0</v>
      </c>
      <c r="E48" s="245">
        <v>0</v>
      </c>
      <c r="F48" s="246">
        <f t="shared" si="0"/>
        <v>791</v>
      </c>
      <c r="G48" s="248">
        <f t="shared" si="1"/>
        <v>0.0009543688617552666</v>
      </c>
      <c r="H48" s="247">
        <v>1104</v>
      </c>
      <c r="I48" s="245">
        <v>1204</v>
      </c>
      <c r="J48" s="246"/>
      <c r="K48" s="245"/>
      <c r="L48" s="246">
        <f t="shared" si="2"/>
        <v>2308</v>
      </c>
      <c r="M48" s="249">
        <f t="shared" si="3"/>
        <v>-0.6572790294627383</v>
      </c>
      <c r="N48" s="247">
        <v>5010</v>
      </c>
      <c r="O48" s="245">
        <v>4831</v>
      </c>
      <c r="P48" s="246">
        <v>2</v>
      </c>
      <c r="Q48" s="245">
        <v>6</v>
      </c>
      <c r="R48" s="246">
        <f t="shared" si="4"/>
        <v>9849</v>
      </c>
      <c r="S48" s="248">
        <f t="shared" si="5"/>
        <v>0.001697906432581185</v>
      </c>
      <c r="T48" s="251">
        <v>5132</v>
      </c>
      <c r="U48" s="245">
        <v>5402</v>
      </c>
      <c r="V48" s="246">
        <v>14</v>
      </c>
      <c r="W48" s="245">
        <v>1</v>
      </c>
      <c r="X48" s="246">
        <f t="shared" si="6"/>
        <v>10549</v>
      </c>
      <c r="Y48" s="244">
        <f t="shared" si="7"/>
        <v>-0.06635700066356998</v>
      </c>
    </row>
    <row r="49" spans="1:25" ht="19.5" customHeight="1">
      <c r="A49" s="250" t="s">
        <v>303</v>
      </c>
      <c r="B49" s="247">
        <v>349</v>
      </c>
      <c r="C49" s="245">
        <v>298</v>
      </c>
      <c r="D49" s="246">
        <v>0</v>
      </c>
      <c r="E49" s="245">
        <v>0</v>
      </c>
      <c r="F49" s="246">
        <f t="shared" si="0"/>
        <v>647</v>
      </c>
      <c r="G49" s="248">
        <f t="shared" si="1"/>
        <v>0.0007806278806013369</v>
      </c>
      <c r="H49" s="247">
        <v>406</v>
      </c>
      <c r="I49" s="245">
        <v>605</v>
      </c>
      <c r="J49" s="246"/>
      <c r="K49" s="245"/>
      <c r="L49" s="246">
        <f t="shared" si="2"/>
        <v>1011</v>
      </c>
      <c r="M49" s="249" t="s">
        <v>50</v>
      </c>
      <c r="N49" s="247">
        <v>3198</v>
      </c>
      <c r="O49" s="245">
        <v>2847</v>
      </c>
      <c r="P49" s="246"/>
      <c r="Q49" s="245">
        <v>4</v>
      </c>
      <c r="R49" s="229">
        <f t="shared" si="4"/>
        <v>6049</v>
      </c>
      <c r="S49" s="248">
        <f t="shared" si="5"/>
        <v>0.001042810032560015</v>
      </c>
      <c r="T49" s="251">
        <v>3019</v>
      </c>
      <c r="U49" s="245">
        <v>3123</v>
      </c>
      <c r="V49" s="246"/>
      <c r="W49" s="245"/>
      <c r="X49" s="246">
        <f t="shared" si="6"/>
        <v>6142</v>
      </c>
      <c r="Y49" s="244" t="s">
        <v>50</v>
      </c>
    </row>
    <row r="50" spans="1:25" ht="19.5" customHeight="1" thickBot="1">
      <c r="A50" s="250" t="s">
        <v>265</v>
      </c>
      <c r="B50" s="247">
        <v>15487</v>
      </c>
      <c r="C50" s="245">
        <v>16085</v>
      </c>
      <c r="D50" s="246">
        <v>29</v>
      </c>
      <c r="E50" s="245">
        <v>18</v>
      </c>
      <c r="F50" s="246">
        <f aca="true" t="shared" si="8" ref="F50:F82">SUM(B50:E50)</f>
        <v>31619</v>
      </c>
      <c r="G50" s="248">
        <f aca="true" t="shared" si="9" ref="G50:G82">F50/$F$9</f>
        <v>0.03814941724379238</v>
      </c>
      <c r="H50" s="247">
        <v>14319</v>
      </c>
      <c r="I50" s="245">
        <v>14411</v>
      </c>
      <c r="J50" s="246">
        <v>10</v>
      </c>
      <c r="K50" s="245">
        <v>11</v>
      </c>
      <c r="L50" s="246">
        <f aca="true" t="shared" si="10" ref="L50:L82">SUM(H50:K50)</f>
        <v>28751</v>
      </c>
      <c r="M50" s="249">
        <f aca="true" t="shared" si="11" ref="M50:M82">IF(ISERROR(F50/L50-1),"         /0",(F50/L50-1))</f>
        <v>0.09975305206775409</v>
      </c>
      <c r="N50" s="247">
        <v>133670</v>
      </c>
      <c r="O50" s="245">
        <v>128920</v>
      </c>
      <c r="P50" s="246">
        <v>455</v>
      </c>
      <c r="Q50" s="245">
        <v>423</v>
      </c>
      <c r="R50" s="246">
        <f aca="true" t="shared" si="12" ref="R50:R82">SUM(N50:Q50)</f>
        <v>263468</v>
      </c>
      <c r="S50" s="248">
        <f aca="true" t="shared" si="13" ref="S50:S82">R50/$R$9</f>
        <v>0.04542024692652042</v>
      </c>
      <c r="T50" s="251">
        <v>94441</v>
      </c>
      <c r="U50" s="245">
        <v>96970</v>
      </c>
      <c r="V50" s="246">
        <v>1880</v>
      </c>
      <c r="W50" s="245">
        <v>1623</v>
      </c>
      <c r="X50" s="246">
        <f aca="true" t="shared" si="14" ref="X50:X83">SUM(T50:W50)</f>
        <v>194914</v>
      </c>
      <c r="Y50" s="244">
        <f aca="true" t="shared" si="15" ref="Y50:Y82">IF(ISERROR(R50/X50-1),"         /0",(R50/X50-1))</f>
        <v>0.3517140892906616</v>
      </c>
    </row>
    <row r="51" spans="1:25" s="236" customFormat="1" ht="19.5" customHeight="1">
      <c r="A51" s="243" t="s">
        <v>59</v>
      </c>
      <c r="B51" s="240">
        <f>SUM(B52:B62)</f>
        <v>50504</v>
      </c>
      <c r="C51" s="239">
        <f>SUM(C52:C62)</f>
        <v>47830</v>
      </c>
      <c r="D51" s="238">
        <f>SUM(D52:D62)</f>
        <v>20</v>
      </c>
      <c r="E51" s="239">
        <f>SUM(E52:E62)</f>
        <v>0</v>
      </c>
      <c r="F51" s="238">
        <f t="shared" si="8"/>
        <v>98354</v>
      </c>
      <c r="G51" s="241">
        <f t="shared" si="9"/>
        <v>0.11866750319731667</v>
      </c>
      <c r="H51" s="240">
        <f>SUM(H52:H62)</f>
        <v>48408</v>
      </c>
      <c r="I51" s="239">
        <f>SUM(I52:I62)</f>
        <v>47236</v>
      </c>
      <c r="J51" s="238">
        <f>SUM(J52:J62)</f>
        <v>10</v>
      </c>
      <c r="K51" s="239">
        <f>SUM(K52:K62)</f>
        <v>0</v>
      </c>
      <c r="L51" s="238">
        <f t="shared" si="10"/>
        <v>95654</v>
      </c>
      <c r="M51" s="242">
        <f t="shared" si="11"/>
        <v>0.02822673385326291</v>
      </c>
      <c r="N51" s="240">
        <f>SUM(N52:N62)</f>
        <v>364254</v>
      </c>
      <c r="O51" s="239">
        <f>SUM(O52:O62)</f>
        <v>340330</v>
      </c>
      <c r="P51" s="238">
        <f>SUM(P52:P62)</f>
        <v>110</v>
      </c>
      <c r="Q51" s="239">
        <f>SUM(Q52:Q62)</f>
        <v>56</v>
      </c>
      <c r="R51" s="238">
        <f t="shared" si="12"/>
        <v>704750</v>
      </c>
      <c r="S51" s="241">
        <f t="shared" si="13"/>
        <v>0.12149452313550514</v>
      </c>
      <c r="T51" s="240">
        <f>SUM(T52:T62)</f>
        <v>352877</v>
      </c>
      <c r="U51" s="239">
        <f>SUM(U52:U62)</f>
        <v>324837</v>
      </c>
      <c r="V51" s="238">
        <f>SUM(V52:V62)</f>
        <v>170</v>
      </c>
      <c r="W51" s="239">
        <f>SUM(W52:W62)</f>
        <v>270</v>
      </c>
      <c r="X51" s="238">
        <f t="shared" si="14"/>
        <v>678154</v>
      </c>
      <c r="Y51" s="237">
        <f t="shared" si="15"/>
        <v>0.03921823066737051</v>
      </c>
    </row>
    <row r="52" spans="1:25" ht="19.5" customHeight="1">
      <c r="A52" s="250" t="s">
        <v>304</v>
      </c>
      <c r="B52" s="247">
        <v>18934</v>
      </c>
      <c r="C52" s="245">
        <v>19726</v>
      </c>
      <c r="D52" s="246">
        <v>0</v>
      </c>
      <c r="E52" s="245">
        <v>0</v>
      </c>
      <c r="F52" s="246">
        <f t="shared" si="8"/>
        <v>38660</v>
      </c>
      <c r="G52" s="248">
        <f t="shared" si="9"/>
        <v>0.046644627301464736</v>
      </c>
      <c r="H52" s="247">
        <v>20479</v>
      </c>
      <c r="I52" s="245">
        <v>20992</v>
      </c>
      <c r="J52" s="246"/>
      <c r="K52" s="245"/>
      <c r="L52" s="246">
        <f t="shared" si="10"/>
        <v>41471</v>
      </c>
      <c r="M52" s="249">
        <f t="shared" si="11"/>
        <v>-0.06778230570760291</v>
      </c>
      <c r="N52" s="247">
        <v>133559</v>
      </c>
      <c r="O52" s="245">
        <v>134208</v>
      </c>
      <c r="P52" s="246">
        <v>6</v>
      </c>
      <c r="Q52" s="245"/>
      <c r="R52" s="246">
        <f t="shared" si="12"/>
        <v>267773</v>
      </c>
      <c r="S52" s="248">
        <f t="shared" si="13"/>
        <v>0.046162402190228616</v>
      </c>
      <c r="T52" s="247">
        <v>144453</v>
      </c>
      <c r="U52" s="245">
        <v>138841</v>
      </c>
      <c r="V52" s="246">
        <v>11</v>
      </c>
      <c r="W52" s="245">
        <v>23</v>
      </c>
      <c r="X52" s="229">
        <f t="shared" si="14"/>
        <v>283328</v>
      </c>
      <c r="Y52" s="244">
        <f t="shared" si="15"/>
        <v>-0.05490103343121755</v>
      </c>
    </row>
    <row r="53" spans="1:25" ht="19.5" customHeight="1">
      <c r="A53" s="250" t="s">
        <v>305</v>
      </c>
      <c r="B53" s="247">
        <v>8531</v>
      </c>
      <c r="C53" s="245">
        <v>7775</v>
      </c>
      <c r="D53" s="246">
        <v>0</v>
      </c>
      <c r="E53" s="245">
        <v>0</v>
      </c>
      <c r="F53" s="246">
        <f t="shared" si="8"/>
        <v>16306</v>
      </c>
      <c r="G53" s="248">
        <f t="shared" si="9"/>
        <v>0.019673753046499844</v>
      </c>
      <c r="H53" s="247">
        <v>6568</v>
      </c>
      <c r="I53" s="245">
        <v>6102</v>
      </c>
      <c r="J53" s="246"/>
      <c r="K53" s="245">
        <v>0</v>
      </c>
      <c r="L53" s="246">
        <f t="shared" si="10"/>
        <v>12670</v>
      </c>
      <c r="M53" s="249">
        <f t="shared" si="11"/>
        <v>0.2869771112865036</v>
      </c>
      <c r="N53" s="247">
        <v>62534</v>
      </c>
      <c r="O53" s="245">
        <v>55839</v>
      </c>
      <c r="P53" s="246"/>
      <c r="Q53" s="245">
        <v>0</v>
      </c>
      <c r="R53" s="246">
        <f t="shared" si="12"/>
        <v>118373</v>
      </c>
      <c r="S53" s="248">
        <f t="shared" si="13"/>
        <v>0.020406770042027882</v>
      </c>
      <c r="T53" s="247">
        <v>47943</v>
      </c>
      <c r="U53" s="245">
        <v>43237</v>
      </c>
      <c r="V53" s="246"/>
      <c r="W53" s="245">
        <v>0</v>
      </c>
      <c r="X53" s="229">
        <f t="shared" si="14"/>
        <v>91180</v>
      </c>
      <c r="Y53" s="244">
        <f t="shared" si="15"/>
        <v>0.2982342618995393</v>
      </c>
    </row>
    <row r="54" spans="1:25" ht="19.5" customHeight="1">
      <c r="A54" s="250" t="s">
        <v>306</v>
      </c>
      <c r="B54" s="247">
        <v>8398</v>
      </c>
      <c r="C54" s="245">
        <v>7766</v>
      </c>
      <c r="D54" s="246">
        <v>0</v>
      </c>
      <c r="E54" s="245">
        <v>0</v>
      </c>
      <c r="F54" s="246">
        <f>SUM(B54:E54)</f>
        <v>16164</v>
      </c>
      <c r="G54" s="248">
        <f>F54/$F$9</f>
        <v>0.019502425134528607</v>
      </c>
      <c r="H54" s="247">
        <v>8287</v>
      </c>
      <c r="I54" s="245">
        <v>7407</v>
      </c>
      <c r="J54" s="246"/>
      <c r="K54" s="245"/>
      <c r="L54" s="246">
        <f>SUM(H54:K54)</f>
        <v>15694</v>
      </c>
      <c r="M54" s="249">
        <f>IF(ISERROR(F54/L54-1),"         /0",(F54/L54-1))</f>
        <v>0.029947750732764122</v>
      </c>
      <c r="N54" s="247">
        <v>56644</v>
      </c>
      <c r="O54" s="245">
        <v>53184</v>
      </c>
      <c r="P54" s="246"/>
      <c r="Q54" s="245"/>
      <c r="R54" s="246">
        <f>SUM(N54:Q54)</f>
        <v>109828</v>
      </c>
      <c r="S54" s="248">
        <f>R54/$R$9</f>
        <v>0.018933665110927644</v>
      </c>
      <c r="T54" s="247">
        <v>58319</v>
      </c>
      <c r="U54" s="245">
        <v>54159</v>
      </c>
      <c r="V54" s="246"/>
      <c r="W54" s="245"/>
      <c r="X54" s="229">
        <f>SUM(T54:W54)</f>
        <v>112478</v>
      </c>
      <c r="Y54" s="244">
        <f>IF(ISERROR(R54/X54-1),"         /0",(R54/X54-1))</f>
        <v>-0.02356016287629581</v>
      </c>
    </row>
    <row r="55" spans="1:25" ht="19.5" customHeight="1">
      <c r="A55" s="250" t="s">
        <v>307</v>
      </c>
      <c r="B55" s="247">
        <v>4227</v>
      </c>
      <c r="C55" s="245">
        <v>3958</v>
      </c>
      <c r="D55" s="246">
        <v>0</v>
      </c>
      <c r="E55" s="245">
        <v>0</v>
      </c>
      <c r="F55" s="246">
        <f>SUM(B55:E55)</f>
        <v>8185</v>
      </c>
      <c r="G55" s="248">
        <f>F55/$F$9</f>
        <v>0.009875485630173018</v>
      </c>
      <c r="H55" s="247">
        <v>3698</v>
      </c>
      <c r="I55" s="245">
        <v>4296</v>
      </c>
      <c r="J55" s="246"/>
      <c r="K55" s="245"/>
      <c r="L55" s="246">
        <f>SUM(H55:K55)</f>
        <v>7994</v>
      </c>
      <c r="M55" s="249">
        <f>IF(ISERROR(F55/L55-1),"         /0",(F55/L55-1))</f>
        <v>0.023892919689767256</v>
      </c>
      <c r="N55" s="247">
        <v>31583</v>
      </c>
      <c r="O55" s="245">
        <v>28979</v>
      </c>
      <c r="P55" s="246"/>
      <c r="Q55" s="245"/>
      <c r="R55" s="246">
        <f>SUM(N55:Q55)</f>
        <v>60562</v>
      </c>
      <c r="S55" s="248">
        <f>R55/$R$9</f>
        <v>0.010440512678442657</v>
      </c>
      <c r="T55" s="247">
        <v>33563</v>
      </c>
      <c r="U55" s="245">
        <v>29541</v>
      </c>
      <c r="V55" s="246">
        <v>1</v>
      </c>
      <c r="W55" s="245"/>
      <c r="X55" s="229">
        <f>SUM(T55:W55)</f>
        <v>63105</v>
      </c>
      <c r="Y55" s="244">
        <f>IF(ISERROR(R55/X55-1),"         /0",(R55/X55-1))</f>
        <v>-0.04029791617146028</v>
      </c>
    </row>
    <row r="56" spans="1:25" ht="19.5" customHeight="1">
      <c r="A56" s="250" t="s">
        <v>308</v>
      </c>
      <c r="B56" s="247">
        <v>2122</v>
      </c>
      <c r="C56" s="245">
        <v>2615</v>
      </c>
      <c r="D56" s="246">
        <v>0</v>
      </c>
      <c r="E56" s="245">
        <v>0</v>
      </c>
      <c r="F56" s="246">
        <f>SUM(B56:E56)</f>
        <v>4737</v>
      </c>
      <c r="G56" s="248">
        <f>F56/$F$9</f>
        <v>0.005715354359209479</v>
      </c>
      <c r="H56" s="247">
        <v>2080</v>
      </c>
      <c r="I56" s="245">
        <v>2480</v>
      </c>
      <c r="J56" s="246"/>
      <c r="K56" s="245"/>
      <c r="L56" s="246">
        <f>SUM(H56:K56)</f>
        <v>4560</v>
      </c>
      <c r="M56" s="249">
        <f>IF(ISERROR(F56/L56-1),"         /0",(F56/L56-1))</f>
        <v>0.03881578947368425</v>
      </c>
      <c r="N56" s="247">
        <v>16566</v>
      </c>
      <c r="O56" s="245">
        <v>18396</v>
      </c>
      <c r="P56" s="246"/>
      <c r="Q56" s="245"/>
      <c r="R56" s="246">
        <f>SUM(N56:Q56)</f>
        <v>34962</v>
      </c>
      <c r="S56" s="248">
        <f>R56/$R$9</f>
        <v>0.006027231667773722</v>
      </c>
      <c r="T56" s="247">
        <v>16156</v>
      </c>
      <c r="U56" s="245">
        <v>17787</v>
      </c>
      <c r="V56" s="246"/>
      <c r="W56" s="245"/>
      <c r="X56" s="229">
        <f>SUM(T56:W56)</f>
        <v>33943</v>
      </c>
      <c r="Y56" s="244">
        <f>IF(ISERROR(R56/X56-1),"         /0",(R56/X56-1))</f>
        <v>0.030020917420381155</v>
      </c>
    </row>
    <row r="57" spans="1:25" ht="19.5" customHeight="1">
      <c r="A57" s="250" t="s">
        <v>309</v>
      </c>
      <c r="B57" s="247">
        <v>2246</v>
      </c>
      <c r="C57" s="245">
        <v>2082</v>
      </c>
      <c r="D57" s="246">
        <v>5</v>
      </c>
      <c r="E57" s="245">
        <v>0</v>
      </c>
      <c r="F57" s="246">
        <f t="shared" si="8"/>
        <v>4333</v>
      </c>
      <c r="G57" s="248">
        <f t="shared" si="9"/>
        <v>0.0052279143843053984</v>
      </c>
      <c r="H57" s="247">
        <v>2005</v>
      </c>
      <c r="I57" s="245">
        <v>2050</v>
      </c>
      <c r="J57" s="246">
        <v>6</v>
      </c>
      <c r="K57" s="245"/>
      <c r="L57" s="246">
        <f t="shared" si="10"/>
        <v>4061</v>
      </c>
      <c r="M57" s="249">
        <f t="shared" si="11"/>
        <v>0.0669785767052451</v>
      </c>
      <c r="N57" s="247">
        <v>18479</v>
      </c>
      <c r="O57" s="245">
        <v>17256</v>
      </c>
      <c r="P57" s="246">
        <v>20</v>
      </c>
      <c r="Q57" s="245"/>
      <c r="R57" s="246">
        <f t="shared" si="12"/>
        <v>35755</v>
      </c>
      <c r="S57" s="248">
        <f t="shared" si="13"/>
        <v>0.006163939942830771</v>
      </c>
      <c r="T57" s="247">
        <v>15446</v>
      </c>
      <c r="U57" s="245">
        <v>14512</v>
      </c>
      <c r="V57" s="246">
        <v>46</v>
      </c>
      <c r="W57" s="245"/>
      <c r="X57" s="229">
        <f t="shared" si="14"/>
        <v>30004</v>
      </c>
      <c r="Y57" s="244">
        <f t="shared" si="15"/>
        <v>0.1916744434075457</v>
      </c>
    </row>
    <row r="58" spans="1:25" ht="19.5" customHeight="1">
      <c r="A58" s="250" t="s">
        <v>310</v>
      </c>
      <c r="B58" s="247">
        <v>1066</v>
      </c>
      <c r="C58" s="245">
        <v>1116</v>
      </c>
      <c r="D58" s="246">
        <v>5</v>
      </c>
      <c r="E58" s="245">
        <v>0</v>
      </c>
      <c r="F58" s="246">
        <f t="shared" si="8"/>
        <v>2187</v>
      </c>
      <c r="G58" s="248">
        <f t="shared" si="9"/>
        <v>0.0026386911512753073</v>
      </c>
      <c r="H58" s="247">
        <v>986</v>
      </c>
      <c r="I58" s="245">
        <v>1261</v>
      </c>
      <c r="J58" s="246"/>
      <c r="K58" s="245"/>
      <c r="L58" s="246">
        <f t="shared" si="10"/>
        <v>2247</v>
      </c>
      <c r="M58" s="249">
        <f t="shared" si="11"/>
        <v>-0.026702269692923886</v>
      </c>
      <c r="N58" s="247">
        <v>9293</v>
      </c>
      <c r="O58" s="245">
        <v>8730</v>
      </c>
      <c r="P58" s="246">
        <v>23</v>
      </c>
      <c r="Q58" s="245">
        <v>17</v>
      </c>
      <c r="R58" s="246">
        <f t="shared" si="12"/>
        <v>18063</v>
      </c>
      <c r="S58" s="248">
        <f t="shared" si="13"/>
        <v>0.0031139490193637875</v>
      </c>
      <c r="T58" s="247">
        <v>7656</v>
      </c>
      <c r="U58" s="245">
        <v>8469</v>
      </c>
      <c r="V58" s="246">
        <v>12</v>
      </c>
      <c r="W58" s="245">
        <v>15</v>
      </c>
      <c r="X58" s="229">
        <f t="shared" si="14"/>
        <v>16152</v>
      </c>
      <c r="Y58" s="244">
        <f t="shared" si="15"/>
        <v>0.11831352154531949</v>
      </c>
    </row>
    <row r="59" spans="1:25" ht="19.5" customHeight="1">
      <c r="A59" s="250" t="s">
        <v>311</v>
      </c>
      <c r="B59" s="247">
        <v>544</v>
      </c>
      <c r="C59" s="245">
        <v>333</v>
      </c>
      <c r="D59" s="246">
        <v>0</v>
      </c>
      <c r="E59" s="245">
        <v>0</v>
      </c>
      <c r="F59" s="246">
        <f t="shared" si="8"/>
        <v>877</v>
      </c>
      <c r="G59" s="248">
        <f t="shared" si="9"/>
        <v>0.0010581308366110855</v>
      </c>
      <c r="H59" s="247">
        <v>356</v>
      </c>
      <c r="I59" s="245">
        <v>366</v>
      </c>
      <c r="J59" s="246"/>
      <c r="K59" s="245"/>
      <c r="L59" s="246">
        <f t="shared" si="10"/>
        <v>722</v>
      </c>
      <c r="M59" s="249">
        <f t="shared" si="11"/>
        <v>0.21468144044321336</v>
      </c>
      <c r="N59" s="247">
        <v>3956</v>
      </c>
      <c r="O59" s="245">
        <v>3303</v>
      </c>
      <c r="P59" s="246">
        <v>13</v>
      </c>
      <c r="Q59" s="245">
        <v>3</v>
      </c>
      <c r="R59" s="246">
        <f t="shared" si="12"/>
        <v>7275</v>
      </c>
      <c r="S59" s="248">
        <f t="shared" si="13"/>
        <v>0.001254164818461582</v>
      </c>
      <c r="T59" s="247">
        <v>2519</v>
      </c>
      <c r="U59" s="245">
        <v>2564</v>
      </c>
      <c r="V59" s="246">
        <v>16</v>
      </c>
      <c r="W59" s="245">
        <v>1</v>
      </c>
      <c r="X59" s="229">
        <f t="shared" si="14"/>
        <v>5100</v>
      </c>
      <c r="Y59" s="244">
        <f t="shared" si="15"/>
        <v>0.42647058823529416</v>
      </c>
    </row>
    <row r="60" spans="1:25" ht="19.5" customHeight="1">
      <c r="A60" s="250" t="s">
        <v>312</v>
      </c>
      <c r="B60" s="247">
        <v>316</v>
      </c>
      <c r="C60" s="245">
        <v>465</v>
      </c>
      <c r="D60" s="246">
        <v>0</v>
      </c>
      <c r="E60" s="245">
        <v>0</v>
      </c>
      <c r="F60" s="246">
        <f t="shared" si="8"/>
        <v>781</v>
      </c>
      <c r="G60" s="248">
        <f t="shared" si="9"/>
        <v>0.0009423035158417992</v>
      </c>
      <c r="H60" s="247">
        <v>305</v>
      </c>
      <c r="I60" s="245">
        <v>356</v>
      </c>
      <c r="J60" s="246"/>
      <c r="K60" s="245"/>
      <c r="L60" s="246">
        <f t="shared" si="10"/>
        <v>661</v>
      </c>
      <c r="M60" s="249">
        <f t="shared" si="11"/>
        <v>0.1815431164901664</v>
      </c>
      <c r="N60" s="247">
        <v>3140</v>
      </c>
      <c r="O60" s="245">
        <v>3288</v>
      </c>
      <c r="P60" s="246">
        <v>11</v>
      </c>
      <c r="Q60" s="245">
        <v>15</v>
      </c>
      <c r="R60" s="246">
        <f t="shared" si="12"/>
        <v>6454</v>
      </c>
      <c r="S60" s="248">
        <f t="shared" si="13"/>
        <v>0.0011126295172991134</v>
      </c>
      <c r="T60" s="247">
        <v>2211</v>
      </c>
      <c r="U60" s="245">
        <v>2450</v>
      </c>
      <c r="V60" s="246">
        <v>5</v>
      </c>
      <c r="W60" s="245"/>
      <c r="X60" s="229">
        <f t="shared" si="14"/>
        <v>4666</v>
      </c>
      <c r="Y60" s="244">
        <f t="shared" si="15"/>
        <v>0.38319759965709377</v>
      </c>
    </row>
    <row r="61" spans="1:25" ht="19.5" customHeight="1">
      <c r="A61" s="250" t="s">
        <v>313</v>
      </c>
      <c r="B61" s="247">
        <v>368</v>
      </c>
      <c r="C61" s="245">
        <v>357</v>
      </c>
      <c r="D61" s="246">
        <v>0</v>
      </c>
      <c r="E61" s="245">
        <v>0</v>
      </c>
      <c r="F61" s="246">
        <f t="shared" si="8"/>
        <v>725</v>
      </c>
      <c r="G61" s="248">
        <f t="shared" si="9"/>
        <v>0.0008747375787263821</v>
      </c>
      <c r="H61" s="247">
        <v>330</v>
      </c>
      <c r="I61" s="245">
        <v>200</v>
      </c>
      <c r="J61" s="246">
        <v>1</v>
      </c>
      <c r="K61" s="245"/>
      <c r="L61" s="246">
        <f t="shared" si="10"/>
        <v>531</v>
      </c>
      <c r="M61" s="249">
        <f t="shared" si="11"/>
        <v>0.36534839924670437</v>
      </c>
      <c r="N61" s="247">
        <v>3555</v>
      </c>
      <c r="O61" s="245">
        <v>2609</v>
      </c>
      <c r="P61" s="246"/>
      <c r="Q61" s="245"/>
      <c r="R61" s="246">
        <f t="shared" si="12"/>
        <v>6164</v>
      </c>
      <c r="S61" s="248">
        <f t="shared" si="13"/>
        <v>0.0010626353183501294</v>
      </c>
      <c r="T61" s="247">
        <v>3144</v>
      </c>
      <c r="U61" s="245">
        <v>1997</v>
      </c>
      <c r="V61" s="246">
        <v>1</v>
      </c>
      <c r="W61" s="245"/>
      <c r="X61" s="229">
        <f t="shared" si="14"/>
        <v>5142</v>
      </c>
      <c r="Y61" s="244">
        <f t="shared" si="15"/>
        <v>0.19875534811357443</v>
      </c>
    </row>
    <row r="62" spans="1:25" ht="19.5" customHeight="1" thickBot="1">
      <c r="A62" s="250" t="s">
        <v>265</v>
      </c>
      <c r="B62" s="247">
        <v>3752</v>
      </c>
      <c r="C62" s="245">
        <v>1637</v>
      </c>
      <c r="D62" s="246">
        <v>10</v>
      </c>
      <c r="E62" s="245">
        <v>0</v>
      </c>
      <c r="F62" s="246">
        <f t="shared" si="8"/>
        <v>5399</v>
      </c>
      <c r="G62" s="248">
        <f t="shared" si="9"/>
        <v>0.006514080258681016</v>
      </c>
      <c r="H62" s="247">
        <v>3314</v>
      </c>
      <c r="I62" s="245">
        <v>1726</v>
      </c>
      <c r="J62" s="246">
        <v>3</v>
      </c>
      <c r="K62" s="245"/>
      <c r="L62" s="246">
        <f t="shared" si="10"/>
        <v>5043</v>
      </c>
      <c r="M62" s="249">
        <f t="shared" si="11"/>
        <v>0.07059290105096183</v>
      </c>
      <c r="N62" s="247">
        <v>24945</v>
      </c>
      <c r="O62" s="245">
        <v>14538</v>
      </c>
      <c r="P62" s="246">
        <v>37</v>
      </c>
      <c r="Q62" s="245">
        <v>21</v>
      </c>
      <c r="R62" s="246">
        <f t="shared" si="12"/>
        <v>39541</v>
      </c>
      <c r="S62" s="248">
        <f t="shared" si="13"/>
        <v>0.0068166228297992315</v>
      </c>
      <c r="T62" s="247">
        <v>21467</v>
      </c>
      <c r="U62" s="245">
        <v>11280</v>
      </c>
      <c r="V62" s="246">
        <v>78</v>
      </c>
      <c r="W62" s="245">
        <v>231</v>
      </c>
      <c r="X62" s="229">
        <f t="shared" si="14"/>
        <v>33056</v>
      </c>
      <c r="Y62" s="244">
        <f t="shared" si="15"/>
        <v>0.19618223620522746</v>
      </c>
    </row>
    <row r="63" spans="1:25" s="236" customFormat="1" ht="19.5" customHeight="1">
      <c r="A63" s="243" t="s">
        <v>58</v>
      </c>
      <c r="B63" s="240">
        <f>SUM(B64:B75)</f>
        <v>103089</v>
      </c>
      <c r="C63" s="239">
        <f>SUM(C64:C75)</f>
        <v>95525</v>
      </c>
      <c r="D63" s="238">
        <f>SUM(D64:D75)</f>
        <v>3181</v>
      </c>
      <c r="E63" s="239">
        <f>SUM(E64:E75)</f>
        <v>3434</v>
      </c>
      <c r="F63" s="238">
        <f t="shared" si="8"/>
        <v>205229</v>
      </c>
      <c r="G63" s="241">
        <f t="shared" si="9"/>
        <v>0.24761588764749887</v>
      </c>
      <c r="H63" s="240">
        <f>SUM(H64:H75)</f>
        <v>88405</v>
      </c>
      <c r="I63" s="239">
        <f>SUM(I64:I75)</f>
        <v>80870</v>
      </c>
      <c r="J63" s="238">
        <f>SUM(J64:J75)</f>
        <v>799</v>
      </c>
      <c r="K63" s="239">
        <f>SUM(K64:K75)</f>
        <v>998</v>
      </c>
      <c r="L63" s="238">
        <f t="shared" si="10"/>
        <v>171072</v>
      </c>
      <c r="M63" s="242">
        <f t="shared" si="11"/>
        <v>0.19966446876169108</v>
      </c>
      <c r="N63" s="240">
        <f>SUM(N64:N75)</f>
        <v>685612</v>
      </c>
      <c r="O63" s="239">
        <f>SUM(O64:O75)</f>
        <v>660621</v>
      </c>
      <c r="P63" s="238">
        <f>SUM(P64:P75)</f>
        <v>30324</v>
      </c>
      <c r="Q63" s="239">
        <f>SUM(Q64:Q75)</f>
        <v>31153</v>
      </c>
      <c r="R63" s="238">
        <f t="shared" si="12"/>
        <v>1407710</v>
      </c>
      <c r="S63" s="241">
        <f t="shared" si="13"/>
        <v>0.2426804613878424</v>
      </c>
      <c r="T63" s="240">
        <f>SUM(T64:T75)</f>
        <v>644400</v>
      </c>
      <c r="U63" s="239">
        <f>SUM(U64:U75)</f>
        <v>615275</v>
      </c>
      <c r="V63" s="238">
        <f>SUM(V64:V75)</f>
        <v>9832</v>
      </c>
      <c r="W63" s="239">
        <f>SUM(W64:W75)</f>
        <v>9403</v>
      </c>
      <c r="X63" s="238">
        <f t="shared" si="14"/>
        <v>1278910</v>
      </c>
      <c r="Y63" s="237">
        <f t="shared" si="15"/>
        <v>0.10071076150784664</v>
      </c>
    </row>
    <row r="64" spans="1:25" s="220" customFormat="1" ht="19.5" customHeight="1">
      <c r="A64" s="235" t="s">
        <v>314</v>
      </c>
      <c r="B64" s="233">
        <v>24050</v>
      </c>
      <c r="C64" s="230">
        <v>22251</v>
      </c>
      <c r="D64" s="229">
        <v>1168</v>
      </c>
      <c r="E64" s="230">
        <v>1340</v>
      </c>
      <c r="F64" s="229">
        <f t="shared" si="8"/>
        <v>48809</v>
      </c>
      <c r="G64" s="232">
        <f t="shared" si="9"/>
        <v>0.05888974686904273</v>
      </c>
      <c r="H64" s="233">
        <v>22507</v>
      </c>
      <c r="I64" s="230">
        <v>20857</v>
      </c>
      <c r="J64" s="229">
        <v>622</v>
      </c>
      <c r="K64" s="230">
        <v>666</v>
      </c>
      <c r="L64" s="229">
        <f t="shared" si="10"/>
        <v>44652</v>
      </c>
      <c r="M64" s="234">
        <f t="shared" si="11"/>
        <v>0.09309773358416207</v>
      </c>
      <c r="N64" s="233">
        <v>166141</v>
      </c>
      <c r="O64" s="230">
        <v>163113</v>
      </c>
      <c r="P64" s="229">
        <v>12076</v>
      </c>
      <c r="Q64" s="230">
        <v>12251</v>
      </c>
      <c r="R64" s="229">
        <f t="shared" si="12"/>
        <v>353581</v>
      </c>
      <c r="S64" s="232">
        <f t="shared" si="13"/>
        <v>0.06095516847786455</v>
      </c>
      <c r="T64" s="231">
        <v>162398</v>
      </c>
      <c r="U64" s="230">
        <v>160183</v>
      </c>
      <c r="V64" s="229">
        <v>1659</v>
      </c>
      <c r="W64" s="230">
        <v>1617</v>
      </c>
      <c r="X64" s="229">
        <f t="shared" si="14"/>
        <v>325857</v>
      </c>
      <c r="Y64" s="228">
        <f t="shared" si="15"/>
        <v>0.08508026526973489</v>
      </c>
    </row>
    <row r="65" spans="1:25" s="220" customFormat="1" ht="19.5" customHeight="1">
      <c r="A65" s="235" t="s">
        <v>315</v>
      </c>
      <c r="B65" s="233">
        <v>14992</v>
      </c>
      <c r="C65" s="230">
        <v>15324</v>
      </c>
      <c r="D65" s="229">
        <v>0</v>
      </c>
      <c r="E65" s="230">
        <v>0</v>
      </c>
      <c r="F65" s="229">
        <f t="shared" si="8"/>
        <v>30316</v>
      </c>
      <c r="G65" s="232">
        <f t="shared" si="9"/>
        <v>0.03657730267126758</v>
      </c>
      <c r="H65" s="233">
        <v>10741</v>
      </c>
      <c r="I65" s="230">
        <v>10685</v>
      </c>
      <c r="J65" s="229"/>
      <c r="K65" s="230"/>
      <c r="L65" s="229">
        <f t="shared" si="10"/>
        <v>21426</v>
      </c>
      <c r="M65" s="234">
        <f t="shared" si="11"/>
        <v>0.4149164566414636</v>
      </c>
      <c r="N65" s="233">
        <v>90570</v>
      </c>
      <c r="O65" s="230">
        <v>99350</v>
      </c>
      <c r="P65" s="229"/>
      <c r="Q65" s="230"/>
      <c r="R65" s="229">
        <f t="shared" si="12"/>
        <v>189920</v>
      </c>
      <c r="S65" s="232">
        <f t="shared" si="13"/>
        <v>0.03274102849790016</v>
      </c>
      <c r="T65" s="231">
        <v>78494</v>
      </c>
      <c r="U65" s="230">
        <v>83109</v>
      </c>
      <c r="V65" s="229"/>
      <c r="W65" s="230"/>
      <c r="X65" s="229">
        <f t="shared" si="14"/>
        <v>161603</v>
      </c>
      <c r="Y65" s="228">
        <f t="shared" si="15"/>
        <v>0.17522570744354993</v>
      </c>
    </row>
    <row r="66" spans="1:25" s="220" customFormat="1" ht="19.5" customHeight="1">
      <c r="A66" s="235" t="s">
        <v>316</v>
      </c>
      <c r="B66" s="233">
        <v>13642</v>
      </c>
      <c r="C66" s="230">
        <v>12814</v>
      </c>
      <c r="D66" s="229">
        <v>484</v>
      </c>
      <c r="E66" s="230">
        <v>518</v>
      </c>
      <c r="F66" s="229">
        <f t="shared" si="8"/>
        <v>27458</v>
      </c>
      <c r="G66" s="232">
        <f t="shared" si="9"/>
        <v>0.03312902680919862</v>
      </c>
      <c r="H66" s="233">
        <v>12777</v>
      </c>
      <c r="I66" s="230">
        <v>11411</v>
      </c>
      <c r="J66" s="229"/>
      <c r="K66" s="230"/>
      <c r="L66" s="229">
        <f t="shared" si="10"/>
        <v>24188</v>
      </c>
      <c r="M66" s="234">
        <f t="shared" si="11"/>
        <v>0.13519100380353888</v>
      </c>
      <c r="N66" s="233">
        <v>93446</v>
      </c>
      <c r="O66" s="230">
        <v>93844</v>
      </c>
      <c r="P66" s="229">
        <v>4903</v>
      </c>
      <c r="Q66" s="230">
        <v>5000</v>
      </c>
      <c r="R66" s="229">
        <f t="shared" si="12"/>
        <v>197193</v>
      </c>
      <c r="S66" s="232">
        <f t="shared" si="13"/>
        <v>0.03399484852878278</v>
      </c>
      <c r="T66" s="231">
        <v>85924</v>
      </c>
      <c r="U66" s="230">
        <v>82982</v>
      </c>
      <c r="V66" s="229">
        <v>15</v>
      </c>
      <c r="W66" s="230">
        <v>4</v>
      </c>
      <c r="X66" s="229">
        <f t="shared" si="14"/>
        <v>168925</v>
      </c>
      <c r="Y66" s="228">
        <f t="shared" si="15"/>
        <v>0.1673405357407134</v>
      </c>
    </row>
    <row r="67" spans="1:25" s="220" customFormat="1" ht="19.5" customHeight="1">
      <c r="A67" s="235" t="s">
        <v>317</v>
      </c>
      <c r="B67" s="233">
        <v>11117</v>
      </c>
      <c r="C67" s="230">
        <v>9872</v>
      </c>
      <c r="D67" s="229">
        <v>865</v>
      </c>
      <c r="E67" s="230">
        <v>918</v>
      </c>
      <c r="F67" s="229">
        <f t="shared" si="8"/>
        <v>22772</v>
      </c>
      <c r="G67" s="232">
        <f t="shared" si="9"/>
        <v>0.027475205714147823</v>
      </c>
      <c r="H67" s="233">
        <v>10564</v>
      </c>
      <c r="I67" s="230">
        <v>9278</v>
      </c>
      <c r="J67" s="229">
        <v>2</v>
      </c>
      <c r="K67" s="230">
        <v>2</v>
      </c>
      <c r="L67" s="229">
        <f t="shared" si="10"/>
        <v>19846</v>
      </c>
      <c r="M67" s="234">
        <f t="shared" si="11"/>
        <v>0.14743525143605773</v>
      </c>
      <c r="N67" s="233">
        <v>68021</v>
      </c>
      <c r="O67" s="230">
        <v>61362</v>
      </c>
      <c r="P67" s="229">
        <v>5581</v>
      </c>
      <c r="Q67" s="230">
        <v>5565</v>
      </c>
      <c r="R67" s="229">
        <f t="shared" si="12"/>
        <v>140529</v>
      </c>
      <c r="S67" s="232">
        <f t="shared" si="13"/>
        <v>0.02422632684173026</v>
      </c>
      <c r="T67" s="231">
        <v>69959</v>
      </c>
      <c r="U67" s="230">
        <v>62242</v>
      </c>
      <c r="V67" s="229">
        <v>18</v>
      </c>
      <c r="W67" s="230">
        <v>12</v>
      </c>
      <c r="X67" s="229">
        <f t="shared" si="14"/>
        <v>132231</v>
      </c>
      <c r="Y67" s="228">
        <f t="shared" si="15"/>
        <v>0.0627538171835651</v>
      </c>
    </row>
    <row r="68" spans="1:25" s="220" customFormat="1" ht="19.5" customHeight="1">
      <c r="A68" s="235" t="s">
        <v>318</v>
      </c>
      <c r="B68" s="233">
        <v>4168</v>
      </c>
      <c r="C68" s="230">
        <v>3865</v>
      </c>
      <c r="D68" s="229">
        <v>0</v>
      </c>
      <c r="E68" s="230">
        <v>0</v>
      </c>
      <c r="F68" s="229">
        <f t="shared" si="8"/>
        <v>8033</v>
      </c>
      <c r="G68" s="232">
        <f t="shared" si="9"/>
        <v>0.009692092372288314</v>
      </c>
      <c r="H68" s="233">
        <v>3788</v>
      </c>
      <c r="I68" s="230">
        <v>3388</v>
      </c>
      <c r="J68" s="229"/>
      <c r="K68" s="230"/>
      <c r="L68" s="229">
        <f t="shared" si="10"/>
        <v>7176</v>
      </c>
      <c r="M68" s="234">
        <f t="shared" si="11"/>
        <v>0.11942586399108146</v>
      </c>
      <c r="N68" s="233">
        <v>33257</v>
      </c>
      <c r="O68" s="230">
        <v>30220</v>
      </c>
      <c r="P68" s="229">
        <v>13</v>
      </c>
      <c r="Q68" s="230">
        <v>7</v>
      </c>
      <c r="R68" s="229">
        <f t="shared" si="12"/>
        <v>63497</v>
      </c>
      <c r="S68" s="232">
        <f t="shared" si="13"/>
        <v>0.01094648845056427</v>
      </c>
      <c r="T68" s="231">
        <v>32243</v>
      </c>
      <c r="U68" s="230">
        <v>28963</v>
      </c>
      <c r="V68" s="229">
        <v>3</v>
      </c>
      <c r="W68" s="230"/>
      <c r="X68" s="229">
        <f t="shared" si="14"/>
        <v>61209</v>
      </c>
      <c r="Y68" s="228">
        <f t="shared" si="15"/>
        <v>0.0373801238379976</v>
      </c>
    </row>
    <row r="69" spans="1:25" s="220" customFormat="1" ht="19.5" customHeight="1">
      <c r="A69" s="235" t="s">
        <v>319</v>
      </c>
      <c r="B69" s="233">
        <v>4243</v>
      </c>
      <c r="C69" s="230">
        <v>3718</v>
      </c>
      <c r="D69" s="229">
        <v>7</v>
      </c>
      <c r="E69" s="230">
        <v>0</v>
      </c>
      <c r="F69" s="229">
        <f>SUM(B69:E69)</f>
        <v>7968</v>
      </c>
      <c r="G69" s="232">
        <f>F69/$F$9</f>
        <v>0.009613667623850776</v>
      </c>
      <c r="H69" s="233">
        <v>4056</v>
      </c>
      <c r="I69" s="230">
        <v>3712</v>
      </c>
      <c r="J69" s="229"/>
      <c r="K69" s="230"/>
      <c r="L69" s="229">
        <f>SUM(H69:K69)</f>
        <v>7768</v>
      </c>
      <c r="M69" s="234">
        <f>IF(ISERROR(F69/L69-1),"         /0",(F69/L69-1))</f>
        <v>0.025746652935118464</v>
      </c>
      <c r="N69" s="233">
        <v>33572</v>
      </c>
      <c r="O69" s="230">
        <v>30353</v>
      </c>
      <c r="P69" s="229">
        <v>14</v>
      </c>
      <c r="Q69" s="230">
        <v>1</v>
      </c>
      <c r="R69" s="229">
        <f>SUM(N69:Q69)</f>
        <v>63940</v>
      </c>
      <c r="S69" s="232">
        <f>R69/$R$9</f>
        <v>0.011022858899303581</v>
      </c>
      <c r="T69" s="231">
        <v>30322</v>
      </c>
      <c r="U69" s="230">
        <v>30880</v>
      </c>
      <c r="V69" s="229">
        <v>17</v>
      </c>
      <c r="W69" s="230">
        <v>7</v>
      </c>
      <c r="X69" s="229">
        <f>SUM(T69:W69)</f>
        <v>61226</v>
      </c>
      <c r="Y69" s="228">
        <f>IF(ISERROR(R69/X69-1),"         /0",(R69/X69-1))</f>
        <v>0.04432757325319314</v>
      </c>
    </row>
    <row r="70" spans="1:25" s="220" customFormat="1" ht="19.5" customHeight="1">
      <c r="A70" s="235" t="s">
        <v>320</v>
      </c>
      <c r="B70" s="233">
        <v>3660</v>
      </c>
      <c r="C70" s="230">
        <v>3605</v>
      </c>
      <c r="D70" s="229">
        <v>0</v>
      </c>
      <c r="E70" s="230">
        <v>0</v>
      </c>
      <c r="F70" s="229">
        <f t="shared" si="8"/>
        <v>7265</v>
      </c>
      <c r="G70" s="232">
        <f>F70/$F$9</f>
        <v>0.008765473806134022</v>
      </c>
      <c r="H70" s="233">
        <v>2620</v>
      </c>
      <c r="I70" s="230">
        <v>2966</v>
      </c>
      <c r="J70" s="229"/>
      <c r="K70" s="230"/>
      <c r="L70" s="229">
        <f>SUM(H70:K70)</f>
        <v>5586</v>
      </c>
      <c r="M70" s="234">
        <f>IF(ISERROR(F70/L70-1),"         /0",(F70/L70-1))</f>
        <v>0.30057286072323675</v>
      </c>
      <c r="N70" s="233">
        <v>26395</v>
      </c>
      <c r="O70" s="230">
        <v>26924</v>
      </c>
      <c r="P70" s="229"/>
      <c r="Q70" s="230"/>
      <c r="R70" s="229">
        <f>SUM(N70:Q70)</f>
        <v>53319</v>
      </c>
      <c r="S70" s="232">
        <f>R70/$R$9</f>
        <v>0.00919186446124441</v>
      </c>
      <c r="T70" s="231">
        <v>29009</v>
      </c>
      <c r="U70" s="230">
        <v>29365</v>
      </c>
      <c r="V70" s="229"/>
      <c r="W70" s="230">
        <v>0</v>
      </c>
      <c r="X70" s="229">
        <f>SUM(T70:W70)</f>
        <v>58374</v>
      </c>
      <c r="Y70" s="228">
        <f>IF(ISERROR(R70/X70-1),"         /0",(R70/X70-1))</f>
        <v>-0.08659677253571796</v>
      </c>
    </row>
    <row r="71" spans="1:25" s="220" customFormat="1" ht="19.5" customHeight="1">
      <c r="A71" s="235" t="s">
        <v>321</v>
      </c>
      <c r="B71" s="233">
        <v>1773</v>
      </c>
      <c r="C71" s="230">
        <v>1568</v>
      </c>
      <c r="D71" s="229">
        <v>0</v>
      </c>
      <c r="E71" s="230">
        <v>0</v>
      </c>
      <c r="F71" s="229">
        <f t="shared" si="8"/>
        <v>3341</v>
      </c>
      <c r="G71" s="232">
        <f t="shared" si="9"/>
        <v>0.004031032069689438</v>
      </c>
      <c r="H71" s="233">
        <v>1577</v>
      </c>
      <c r="I71" s="230">
        <v>1327</v>
      </c>
      <c r="J71" s="229"/>
      <c r="K71" s="230"/>
      <c r="L71" s="229">
        <f t="shared" si="10"/>
        <v>2904</v>
      </c>
      <c r="M71" s="234">
        <f t="shared" si="11"/>
        <v>0.15048209366391174</v>
      </c>
      <c r="N71" s="233">
        <v>12238</v>
      </c>
      <c r="O71" s="230">
        <v>11472</v>
      </c>
      <c r="P71" s="229"/>
      <c r="Q71" s="230">
        <v>3</v>
      </c>
      <c r="R71" s="229">
        <f t="shared" si="12"/>
        <v>23713</v>
      </c>
      <c r="S71" s="232">
        <f t="shared" si="13"/>
        <v>0.00408797392992158</v>
      </c>
      <c r="T71" s="231">
        <v>11952</v>
      </c>
      <c r="U71" s="230">
        <v>11043</v>
      </c>
      <c r="V71" s="229">
        <v>1</v>
      </c>
      <c r="W71" s="230"/>
      <c r="X71" s="229">
        <f t="shared" si="14"/>
        <v>22996</v>
      </c>
      <c r="Y71" s="228">
        <f t="shared" si="15"/>
        <v>0.031179335536615005</v>
      </c>
    </row>
    <row r="72" spans="1:25" s="220" customFormat="1" ht="19.5" customHeight="1">
      <c r="A72" s="235" t="s">
        <v>322</v>
      </c>
      <c r="B72" s="233">
        <v>2031</v>
      </c>
      <c r="C72" s="230">
        <v>1272</v>
      </c>
      <c r="D72" s="229">
        <v>0</v>
      </c>
      <c r="E72" s="230">
        <v>0</v>
      </c>
      <c r="F72" s="229">
        <f t="shared" si="8"/>
        <v>3303</v>
      </c>
      <c r="G72" s="232">
        <f t="shared" si="9"/>
        <v>0.003985183755218262</v>
      </c>
      <c r="H72" s="233">
        <v>2672</v>
      </c>
      <c r="I72" s="230">
        <v>2008</v>
      </c>
      <c r="J72" s="229"/>
      <c r="K72" s="230"/>
      <c r="L72" s="229">
        <f t="shared" si="10"/>
        <v>4680</v>
      </c>
      <c r="M72" s="234">
        <f t="shared" si="11"/>
        <v>-0.2942307692307692</v>
      </c>
      <c r="N72" s="233">
        <v>15161</v>
      </c>
      <c r="O72" s="230">
        <v>11056</v>
      </c>
      <c r="P72" s="229">
        <v>6</v>
      </c>
      <c r="Q72" s="230"/>
      <c r="R72" s="229">
        <f t="shared" si="12"/>
        <v>26223</v>
      </c>
      <c r="S72" s="232">
        <f t="shared" si="13"/>
        <v>0.00452068234151451</v>
      </c>
      <c r="T72" s="231">
        <v>17955</v>
      </c>
      <c r="U72" s="230">
        <v>14184</v>
      </c>
      <c r="V72" s="229"/>
      <c r="W72" s="230"/>
      <c r="X72" s="229">
        <f t="shared" si="14"/>
        <v>32139</v>
      </c>
      <c r="Y72" s="228">
        <f t="shared" si="15"/>
        <v>-0.18407542238401942</v>
      </c>
    </row>
    <row r="73" spans="1:25" s="220" customFormat="1" ht="19.5" customHeight="1">
      <c r="A73" s="235" t="s">
        <v>323</v>
      </c>
      <c r="B73" s="233">
        <v>1319</v>
      </c>
      <c r="C73" s="230">
        <v>1945</v>
      </c>
      <c r="D73" s="229">
        <v>0</v>
      </c>
      <c r="E73" s="230">
        <v>0</v>
      </c>
      <c r="F73" s="229">
        <f t="shared" si="8"/>
        <v>3264</v>
      </c>
      <c r="G73" s="232">
        <f t="shared" si="9"/>
        <v>0.00393812890615574</v>
      </c>
      <c r="H73" s="233">
        <v>1090</v>
      </c>
      <c r="I73" s="230">
        <v>1249</v>
      </c>
      <c r="J73" s="229"/>
      <c r="K73" s="230"/>
      <c r="L73" s="229">
        <f t="shared" si="10"/>
        <v>2339</v>
      </c>
      <c r="M73" s="234">
        <f t="shared" si="11"/>
        <v>0.3954681487815306</v>
      </c>
      <c r="N73" s="233">
        <v>10833</v>
      </c>
      <c r="O73" s="230">
        <v>14916</v>
      </c>
      <c r="P73" s="229"/>
      <c r="Q73" s="230"/>
      <c r="R73" s="229">
        <f t="shared" si="12"/>
        <v>25749</v>
      </c>
      <c r="S73" s="232">
        <f t="shared" si="13"/>
        <v>0.004438967685301344</v>
      </c>
      <c r="T73" s="231">
        <v>8247</v>
      </c>
      <c r="U73" s="230">
        <v>8362</v>
      </c>
      <c r="V73" s="229"/>
      <c r="W73" s="230"/>
      <c r="X73" s="229">
        <f t="shared" si="14"/>
        <v>16609</v>
      </c>
      <c r="Y73" s="228">
        <f t="shared" si="15"/>
        <v>0.5503040520199891</v>
      </c>
    </row>
    <row r="74" spans="1:25" s="220" customFormat="1" ht="19.5" customHeight="1">
      <c r="A74" s="235" t="s">
        <v>324</v>
      </c>
      <c r="B74" s="233">
        <v>1413</v>
      </c>
      <c r="C74" s="230">
        <v>1650</v>
      </c>
      <c r="D74" s="229">
        <v>49</v>
      </c>
      <c r="E74" s="230">
        <v>51</v>
      </c>
      <c r="F74" s="229">
        <f t="shared" si="8"/>
        <v>3163</v>
      </c>
      <c r="G74" s="232">
        <f t="shared" si="9"/>
        <v>0.0038162689124297193</v>
      </c>
      <c r="H74" s="233">
        <v>752</v>
      </c>
      <c r="I74" s="230">
        <v>865</v>
      </c>
      <c r="J74" s="229">
        <v>106</v>
      </c>
      <c r="K74" s="230">
        <v>106</v>
      </c>
      <c r="L74" s="229">
        <f t="shared" si="10"/>
        <v>1829</v>
      </c>
      <c r="M74" s="234">
        <f t="shared" si="11"/>
        <v>0.7293603061782394</v>
      </c>
      <c r="N74" s="233">
        <v>6607</v>
      </c>
      <c r="O74" s="230">
        <v>7476</v>
      </c>
      <c r="P74" s="229">
        <v>1044</v>
      </c>
      <c r="Q74" s="230">
        <v>1185</v>
      </c>
      <c r="R74" s="229">
        <f t="shared" si="12"/>
        <v>16312</v>
      </c>
      <c r="S74" s="232">
        <f t="shared" si="13"/>
        <v>0.0028120874939856115</v>
      </c>
      <c r="T74" s="231">
        <v>5373</v>
      </c>
      <c r="U74" s="230">
        <v>5911</v>
      </c>
      <c r="V74" s="229">
        <v>1628</v>
      </c>
      <c r="W74" s="230">
        <v>2067</v>
      </c>
      <c r="X74" s="229">
        <f t="shared" si="14"/>
        <v>14979</v>
      </c>
      <c r="Y74" s="228">
        <f t="shared" si="15"/>
        <v>0.0889912544228586</v>
      </c>
    </row>
    <row r="75" spans="1:25" s="220" customFormat="1" ht="19.5" customHeight="1" thickBot="1">
      <c r="A75" s="235" t="s">
        <v>265</v>
      </c>
      <c r="B75" s="233">
        <v>20681</v>
      </c>
      <c r="C75" s="230">
        <v>17641</v>
      </c>
      <c r="D75" s="229">
        <v>608</v>
      </c>
      <c r="E75" s="230">
        <v>607</v>
      </c>
      <c r="F75" s="229">
        <f t="shared" si="8"/>
        <v>39537</v>
      </c>
      <c r="G75" s="232">
        <f t="shared" si="9"/>
        <v>0.04770275813807582</v>
      </c>
      <c r="H75" s="233">
        <v>15261</v>
      </c>
      <c r="I75" s="230">
        <v>13124</v>
      </c>
      <c r="J75" s="229">
        <v>69</v>
      </c>
      <c r="K75" s="230">
        <v>224</v>
      </c>
      <c r="L75" s="229">
        <f t="shared" si="10"/>
        <v>28678</v>
      </c>
      <c r="M75" s="234">
        <f t="shared" si="11"/>
        <v>0.37865262570611624</v>
      </c>
      <c r="N75" s="233">
        <v>129371</v>
      </c>
      <c r="O75" s="230">
        <v>110535</v>
      </c>
      <c r="P75" s="229">
        <v>6687</v>
      </c>
      <c r="Q75" s="230">
        <v>7141</v>
      </c>
      <c r="R75" s="229">
        <f t="shared" si="12"/>
        <v>253734</v>
      </c>
      <c r="S75" s="232">
        <f t="shared" si="13"/>
        <v>0.04374216577972935</v>
      </c>
      <c r="T75" s="231">
        <v>112524</v>
      </c>
      <c r="U75" s="230">
        <v>98051</v>
      </c>
      <c r="V75" s="229">
        <v>6491</v>
      </c>
      <c r="W75" s="230">
        <v>5696</v>
      </c>
      <c r="X75" s="229">
        <f t="shared" si="14"/>
        <v>222762</v>
      </c>
      <c r="Y75" s="228">
        <f t="shared" si="15"/>
        <v>0.13903628087375774</v>
      </c>
    </row>
    <row r="76" spans="1:25" s="236" customFormat="1" ht="19.5" customHeight="1">
      <c r="A76" s="243" t="s">
        <v>57</v>
      </c>
      <c r="B76" s="240">
        <f>SUM(B77:B83)</f>
        <v>9247</v>
      </c>
      <c r="C76" s="239">
        <f>SUM(C77:C83)</f>
        <v>8152</v>
      </c>
      <c r="D76" s="238">
        <f>SUM(D77:D83)</f>
        <v>4</v>
      </c>
      <c r="E76" s="239">
        <f>SUM(E77:E83)</f>
        <v>3</v>
      </c>
      <c r="F76" s="238">
        <f t="shared" si="8"/>
        <v>17406</v>
      </c>
      <c r="G76" s="241">
        <f t="shared" si="9"/>
        <v>0.02100094109698125</v>
      </c>
      <c r="H76" s="240">
        <f>SUM(H77:H83)</f>
        <v>7902</v>
      </c>
      <c r="I76" s="239">
        <f>SUM(I77:I83)</f>
        <v>6192</v>
      </c>
      <c r="J76" s="238">
        <f>SUM(J77:J83)</f>
        <v>0</v>
      </c>
      <c r="K76" s="239">
        <f>SUM(K77:K83)</f>
        <v>0</v>
      </c>
      <c r="L76" s="238">
        <f t="shared" si="10"/>
        <v>14094</v>
      </c>
      <c r="M76" s="242">
        <f t="shared" si="11"/>
        <v>0.23499361430395904</v>
      </c>
      <c r="N76" s="240">
        <f>SUM(N77:N83)</f>
        <v>59102</v>
      </c>
      <c r="O76" s="239">
        <f>SUM(O77:O83)</f>
        <v>58928</v>
      </c>
      <c r="P76" s="238">
        <f>SUM(P77:P83)</f>
        <v>617</v>
      </c>
      <c r="Q76" s="239">
        <f>SUM(Q77:Q83)</f>
        <v>713</v>
      </c>
      <c r="R76" s="238">
        <f t="shared" si="12"/>
        <v>119360</v>
      </c>
      <c r="S76" s="241">
        <f t="shared" si="13"/>
        <v>0.020576922712243907</v>
      </c>
      <c r="T76" s="240">
        <f>SUM(T77:T83)</f>
        <v>49552</v>
      </c>
      <c r="U76" s="239">
        <f>SUM(U77:U83)</f>
        <v>47593</v>
      </c>
      <c r="V76" s="238">
        <f>SUM(V77:V83)</f>
        <v>476</v>
      </c>
      <c r="W76" s="239">
        <f>SUM(W77:W83)</f>
        <v>433</v>
      </c>
      <c r="X76" s="238">
        <f t="shared" si="14"/>
        <v>98054</v>
      </c>
      <c r="Y76" s="237">
        <f t="shared" si="15"/>
        <v>0.2172884329043181</v>
      </c>
    </row>
    <row r="77" spans="1:25" ht="19.5" customHeight="1">
      <c r="A77" s="235" t="s">
        <v>325</v>
      </c>
      <c r="B77" s="233">
        <v>2097</v>
      </c>
      <c r="C77" s="230">
        <v>2273</v>
      </c>
      <c r="D77" s="229">
        <v>0</v>
      </c>
      <c r="E77" s="230">
        <v>0</v>
      </c>
      <c r="F77" s="229">
        <f t="shared" si="8"/>
        <v>4370</v>
      </c>
      <c r="G77" s="232">
        <f t="shared" si="9"/>
        <v>0.005272556164185227</v>
      </c>
      <c r="H77" s="233">
        <v>1341</v>
      </c>
      <c r="I77" s="230">
        <v>1385</v>
      </c>
      <c r="J77" s="229">
        <v>0</v>
      </c>
      <c r="K77" s="230"/>
      <c r="L77" s="229">
        <f t="shared" si="10"/>
        <v>2726</v>
      </c>
      <c r="M77" s="234">
        <f t="shared" si="11"/>
        <v>0.6030814380044021</v>
      </c>
      <c r="N77" s="233">
        <v>13391</v>
      </c>
      <c r="O77" s="230">
        <v>14976</v>
      </c>
      <c r="P77" s="229">
        <v>148</v>
      </c>
      <c r="Q77" s="230">
        <v>263</v>
      </c>
      <c r="R77" s="229">
        <f t="shared" si="12"/>
        <v>28778</v>
      </c>
      <c r="S77" s="232">
        <f t="shared" si="13"/>
        <v>0.004961148473634007</v>
      </c>
      <c r="T77" s="231">
        <v>10199</v>
      </c>
      <c r="U77" s="230">
        <v>9428</v>
      </c>
      <c r="V77" s="229">
        <v>0</v>
      </c>
      <c r="W77" s="230">
        <v>1</v>
      </c>
      <c r="X77" s="229">
        <f t="shared" si="14"/>
        <v>19628</v>
      </c>
      <c r="Y77" s="228">
        <f t="shared" si="15"/>
        <v>0.4661707764418177</v>
      </c>
    </row>
    <row r="78" spans="1:25" ht="19.5" customHeight="1">
      <c r="A78" s="235" t="s">
        <v>326</v>
      </c>
      <c r="B78" s="233">
        <v>1683</v>
      </c>
      <c r="C78" s="230">
        <v>1645</v>
      </c>
      <c r="D78" s="229">
        <v>0</v>
      </c>
      <c r="E78" s="230">
        <v>0</v>
      </c>
      <c r="F78" s="229">
        <f>SUM(B78:E78)</f>
        <v>3328</v>
      </c>
      <c r="G78" s="232">
        <f>F78/$F$9</f>
        <v>0.00401534712000193</v>
      </c>
      <c r="H78" s="233">
        <v>1361</v>
      </c>
      <c r="I78" s="230">
        <v>1248</v>
      </c>
      <c r="J78" s="229"/>
      <c r="K78" s="230"/>
      <c r="L78" s="229">
        <f>SUM(H78:K78)</f>
        <v>2609</v>
      </c>
      <c r="M78" s="234">
        <f>IF(ISERROR(F78/L78-1),"         /0",(F78/L78-1))</f>
        <v>0.27558451513990034</v>
      </c>
      <c r="N78" s="233">
        <v>9879</v>
      </c>
      <c r="O78" s="230">
        <v>10049</v>
      </c>
      <c r="P78" s="229">
        <v>348</v>
      </c>
      <c r="Q78" s="230">
        <v>366</v>
      </c>
      <c r="R78" s="229">
        <f>SUM(N78:Q78)</f>
        <v>20642</v>
      </c>
      <c r="S78" s="232">
        <f>R78/$R$9</f>
        <v>0.003558552602430787</v>
      </c>
      <c r="T78" s="231">
        <v>9139</v>
      </c>
      <c r="U78" s="230">
        <v>9476</v>
      </c>
      <c r="V78" s="229">
        <v>106</v>
      </c>
      <c r="W78" s="230">
        <v>88</v>
      </c>
      <c r="X78" s="229">
        <f>SUM(T78:W78)</f>
        <v>18809</v>
      </c>
      <c r="Y78" s="228">
        <f>IF(ISERROR(R78/X78-1),"         /0",(R78/X78-1))</f>
        <v>0.09745334680206286</v>
      </c>
    </row>
    <row r="79" spans="1:25" ht="19.5" customHeight="1">
      <c r="A79" s="235" t="s">
        <v>327</v>
      </c>
      <c r="B79" s="233">
        <v>1474</v>
      </c>
      <c r="C79" s="230">
        <v>1378</v>
      </c>
      <c r="D79" s="229">
        <v>0</v>
      </c>
      <c r="E79" s="230">
        <v>0</v>
      </c>
      <c r="F79" s="229">
        <f>SUM(B79:E79)</f>
        <v>2852</v>
      </c>
      <c r="G79" s="232">
        <f>F79/$F$9</f>
        <v>0.003441036654520885</v>
      </c>
      <c r="H79" s="233">
        <v>1117</v>
      </c>
      <c r="I79" s="230">
        <v>960</v>
      </c>
      <c r="J79" s="229"/>
      <c r="K79" s="230"/>
      <c r="L79" s="229">
        <f>SUM(H79:K79)</f>
        <v>2077</v>
      </c>
      <c r="M79" s="234">
        <f>IF(ISERROR(F79/L79-1),"         /0",(F79/L79-1))</f>
        <v>0.3731343283582089</v>
      </c>
      <c r="N79" s="233">
        <v>9297</v>
      </c>
      <c r="O79" s="230">
        <v>9315</v>
      </c>
      <c r="P79" s="229">
        <v>18</v>
      </c>
      <c r="Q79" s="230">
        <v>18</v>
      </c>
      <c r="R79" s="229">
        <f>SUM(N79:Q79)</f>
        <v>18648</v>
      </c>
      <c r="S79" s="232">
        <f>R79/$R$9</f>
        <v>0.003214799386209152</v>
      </c>
      <c r="T79" s="231">
        <v>8040</v>
      </c>
      <c r="U79" s="230">
        <v>8217</v>
      </c>
      <c r="V79" s="229">
        <v>154</v>
      </c>
      <c r="W79" s="230">
        <v>149</v>
      </c>
      <c r="X79" s="229">
        <f>SUM(T79:W79)</f>
        <v>16560</v>
      </c>
      <c r="Y79" s="228">
        <f>IF(ISERROR(R79/X79-1),"         /0",(R79/X79-1))</f>
        <v>0.12608695652173907</v>
      </c>
    </row>
    <row r="80" spans="1:25" ht="19.5" customHeight="1">
      <c r="A80" s="235" t="s">
        <v>328</v>
      </c>
      <c r="B80" s="233">
        <v>678</v>
      </c>
      <c r="C80" s="230">
        <v>716</v>
      </c>
      <c r="D80" s="229">
        <v>2</v>
      </c>
      <c r="E80" s="230">
        <v>1</v>
      </c>
      <c r="F80" s="229">
        <f>SUM(B80:E80)</f>
        <v>1397</v>
      </c>
      <c r="G80" s="232">
        <f>F80/$F$9</f>
        <v>0.0016855288241113874</v>
      </c>
      <c r="H80" s="233">
        <v>1022</v>
      </c>
      <c r="I80" s="230">
        <v>664</v>
      </c>
      <c r="J80" s="229"/>
      <c r="K80" s="230"/>
      <c r="L80" s="229">
        <f>SUM(H80:K80)</f>
        <v>1686</v>
      </c>
      <c r="M80" s="234">
        <f>IF(ISERROR(F80/L80-1),"         /0",(F80/L80-1))</f>
        <v>-0.1714116251482799</v>
      </c>
      <c r="N80" s="233">
        <v>4934</v>
      </c>
      <c r="O80" s="230">
        <v>6899</v>
      </c>
      <c r="P80" s="229">
        <v>11</v>
      </c>
      <c r="Q80" s="230">
        <v>3</v>
      </c>
      <c r="R80" s="229">
        <f>SUM(N80:Q80)</f>
        <v>11847</v>
      </c>
      <c r="S80" s="232">
        <f>R80/$R$9</f>
        <v>0.002042349223960737</v>
      </c>
      <c r="T80" s="231">
        <v>5046</v>
      </c>
      <c r="U80" s="230">
        <v>6160</v>
      </c>
      <c r="V80" s="229">
        <v>147</v>
      </c>
      <c r="W80" s="230">
        <v>154</v>
      </c>
      <c r="X80" s="229">
        <f>SUM(T80:W80)</f>
        <v>11507</v>
      </c>
      <c r="Y80" s="228">
        <f>IF(ISERROR(R80/X80-1),"         /0",(R80/X80-1))</f>
        <v>0.029547232119579325</v>
      </c>
    </row>
    <row r="81" spans="1:25" ht="19.5" customHeight="1">
      <c r="A81" s="235" t="s">
        <v>329</v>
      </c>
      <c r="B81" s="233">
        <v>507</v>
      </c>
      <c r="C81" s="230">
        <v>334</v>
      </c>
      <c r="D81" s="229">
        <v>2</v>
      </c>
      <c r="E81" s="230">
        <v>0</v>
      </c>
      <c r="F81" s="229">
        <f t="shared" si="8"/>
        <v>843</v>
      </c>
      <c r="G81" s="232">
        <f t="shared" si="9"/>
        <v>0.0010171086605052966</v>
      </c>
      <c r="H81" s="233">
        <v>512</v>
      </c>
      <c r="I81" s="230">
        <v>354</v>
      </c>
      <c r="J81" s="229"/>
      <c r="K81" s="230"/>
      <c r="L81" s="229">
        <f t="shared" si="10"/>
        <v>866</v>
      </c>
      <c r="M81" s="234">
        <f t="shared" si="11"/>
        <v>-0.026558891454965372</v>
      </c>
      <c r="N81" s="233">
        <v>2506</v>
      </c>
      <c r="O81" s="230">
        <v>2193</v>
      </c>
      <c r="P81" s="229">
        <v>8</v>
      </c>
      <c r="Q81" s="230">
        <v>17</v>
      </c>
      <c r="R81" s="229">
        <f t="shared" si="12"/>
        <v>4724</v>
      </c>
      <c r="S81" s="232">
        <f t="shared" si="13"/>
        <v>0.0008143882615000018</v>
      </c>
      <c r="T81" s="231">
        <v>2233</v>
      </c>
      <c r="U81" s="230">
        <v>2118</v>
      </c>
      <c r="V81" s="229">
        <v>8</v>
      </c>
      <c r="W81" s="230">
        <v>1</v>
      </c>
      <c r="X81" s="229">
        <f t="shared" si="14"/>
        <v>4360</v>
      </c>
      <c r="Y81" s="228">
        <f t="shared" si="15"/>
        <v>0.08348623853211001</v>
      </c>
    </row>
    <row r="82" spans="1:25" ht="19.5" customHeight="1">
      <c r="A82" s="235" t="s">
        <v>330</v>
      </c>
      <c r="B82" s="233">
        <v>331</v>
      </c>
      <c r="C82" s="230">
        <v>185</v>
      </c>
      <c r="D82" s="229">
        <v>0</v>
      </c>
      <c r="E82" s="230">
        <v>0</v>
      </c>
      <c r="F82" s="229">
        <f t="shared" si="8"/>
        <v>516</v>
      </c>
      <c r="G82" s="232">
        <f t="shared" si="9"/>
        <v>0.0006225718491349147</v>
      </c>
      <c r="H82" s="233">
        <v>404</v>
      </c>
      <c r="I82" s="230">
        <v>222</v>
      </c>
      <c r="J82" s="229"/>
      <c r="K82" s="230"/>
      <c r="L82" s="229">
        <f t="shared" si="10"/>
        <v>626</v>
      </c>
      <c r="M82" s="234">
        <f t="shared" si="11"/>
        <v>-0.17571884984025554</v>
      </c>
      <c r="N82" s="233">
        <v>3200</v>
      </c>
      <c r="O82" s="230">
        <v>2678</v>
      </c>
      <c r="P82" s="229">
        <v>32</v>
      </c>
      <c r="Q82" s="230">
        <v>4</v>
      </c>
      <c r="R82" s="229">
        <f t="shared" si="12"/>
        <v>5914</v>
      </c>
      <c r="S82" s="232">
        <f t="shared" si="13"/>
        <v>0.0010195368709803156</v>
      </c>
      <c r="T82" s="231">
        <v>2724</v>
      </c>
      <c r="U82" s="230">
        <v>2090</v>
      </c>
      <c r="V82" s="229">
        <v>1</v>
      </c>
      <c r="W82" s="230"/>
      <c r="X82" s="229">
        <f t="shared" si="14"/>
        <v>4815</v>
      </c>
      <c r="Y82" s="228">
        <f t="shared" si="15"/>
        <v>0.22824506749740392</v>
      </c>
    </row>
    <row r="83" spans="1:25" ht="19.5" customHeight="1" thickBot="1">
      <c r="A83" s="235" t="s">
        <v>265</v>
      </c>
      <c r="B83" s="233">
        <v>2477</v>
      </c>
      <c r="C83" s="230">
        <v>1621</v>
      </c>
      <c r="D83" s="229">
        <v>0</v>
      </c>
      <c r="E83" s="230">
        <v>2</v>
      </c>
      <c r="F83" s="229">
        <f>SUM(B83:E83)</f>
        <v>4100</v>
      </c>
      <c r="G83" s="232">
        <f>F83/$F$9</f>
        <v>0.004946791824521609</v>
      </c>
      <c r="H83" s="233">
        <v>2145</v>
      </c>
      <c r="I83" s="230">
        <v>1359</v>
      </c>
      <c r="J83" s="229"/>
      <c r="K83" s="230"/>
      <c r="L83" s="229">
        <f>SUM(H83:K83)</f>
        <v>3504</v>
      </c>
      <c r="M83" s="234">
        <f>IF(ISERROR(F83/L83-1),"         /0",(F83/L83-1))</f>
        <v>0.17009132420091322</v>
      </c>
      <c r="N83" s="233">
        <v>15895</v>
      </c>
      <c r="O83" s="230">
        <v>12818</v>
      </c>
      <c r="P83" s="229">
        <v>52</v>
      </c>
      <c r="Q83" s="230">
        <v>42</v>
      </c>
      <c r="R83" s="229">
        <f>SUM(N83:Q83)</f>
        <v>28807</v>
      </c>
      <c r="S83" s="232">
        <f>R83/$R$9</f>
        <v>0.004966147893528906</v>
      </c>
      <c r="T83" s="231">
        <v>12171</v>
      </c>
      <c r="U83" s="230">
        <v>10104</v>
      </c>
      <c r="V83" s="229">
        <v>60</v>
      </c>
      <c r="W83" s="230">
        <v>40</v>
      </c>
      <c r="X83" s="229">
        <f t="shared" si="14"/>
        <v>22375</v>
      </c>
      <c r="Y83" s="228">
        <f>IF(ISERROR(R83/X83-1),"         /0",(R83/X83-1))</f>
        <v>0.28746368715083803</v>
      </c>
    </row>
    <row r="84" spans="1:25" s="220" customFormat="1" ht="19.5" customHeight="1" thickBot="1">
      <c r="A84" s="227" t="s">
        <v>56</v>
      </c>
      <c r="B84" s="224">
        <v>1723</v>
      </c>
      <c r="C84" s="223">
        <v>428</v>
      </c>
      <c r="D84" s="222">
        <v>7</v>
      </c>
      <c r="E84" s="223">
        <v>8</v>
      </c>
      <c r="F84" s="222">
        <f>SUM(B84:E84)</f>
        <v>2166</v>
      </c>
      <c r="G84" s="225">
        <f>F84/$F$9</f>
        <v>0.0026133539248570257</v>
      </c>
      <c r="H84" s="224">
        <v>1183</v>
      </c>
      <c r="I84" s="223">
        <v>171</v>
      </c>
      <c r="J84" s="222">
        <v>19</v>
      </c>
      <c r="K84" s="223">
        <v>19</v>
      </c>
      <c r="L84" s="222">
        <f>SUM(H84:K84)</f>
        <v>1392</v>
      </c>
      <c r="M84" s="226">
        <f>IF(ISERROR(F84/L84-1),"         /0",(F84/L84-1))</f>
        <v>0.5560344827586208</v>
      </c>
      <c r="N84" s="224">
        <v>10377</v>
      </c>
      <c r="O84" s="223">
        <v>2116</v>
      </c>
      <c r="P84" s="222">
        <v>22</v>
      </c>
      <c r="Q84" s="223">
        <v>15</v>
      </c>
      <c r="R84" s="222">
        <f>SUM(N84:Q84)</f>
        <v>12530</v>
      </c>
      <c r="S84" s="225">
        <f>R84/$R$9</f>
        <v>0.0021600941821750684</v>
      </c>
      <c r="T84" s="224">
        <v>8226</v>
      </c>
      <c r="U84" s="223">
        <v>919</v>
      </c>
      <c r="V84" s="222">
        <v>5073</v>
      </c>
      <c r="W84" s="223">
        <v>4307</v>
      </c>
      <c r="X84" s="222">
        <f>SUM(T84:W84)</f>
        <v>18525</v>
      </c>
      <c r="Y84" s="221">
        <f>IF(ISERROR(R84/X84-1),"         /0",(R84/X84-1))</f>
        <v>-0.3236167341430499</v>
      </c>
    </row>
    <row r="85" ht="15" thickTop="1">
      <c r="A85" s="94" t="s">
        <v>43</v>
      </c>
    </row>
    <row r="86" ht="15">
      <c r="A86" s="94" t="s">
        <v>55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85:Y65536 M85:M65536 Y3 M3 M5:M8 Y5:Y8">
    <cfRule type="cellIs" priority="1" dxfId="93" operator="lessThan" stopIfTrue="1">
      <formula>0</formula>
    </cfRule>
  </conditionalFormatting>
  <conditionalFormatting sqref="Y9:Y84 M9:M84">
    <cfRule type="cellIs" priority="2" dxfId="93" operator="lessThan" stopIfTrue="1">
      <formula>0</formula>
    </cfRule>
    <cfRule type="cellIs" priority="3" dxfId="95" operator="greaterThanOrEqual" stopIfTrue="1">
      <formula>0</formula>
    </cfRule>
  </conditionalFormatting>
  <hyperlinks>
    <hyperlink ref="X1:Y1" location="INDICE!A1" display="Volver al Indice"/>
  </hyperlinks>
  <printOptions/>
  <pageMargins left="0.7086614173228347" right="0.7086614173228347" top="0.35433070866141736" bottom="0.15748031496062992" header="0.31496062992125984" footer="0.11811023622047245"/>
  <pageSetup horizontalDpi="600" verticalDpi="600" orientation="landscape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0"/>
  </sheetPr>
  <dimension ref="A1:Y48"/>
  <sheetViews>
    <sheetView showGridLines="0" zoomScale="80" zoomScaleNormal="80" zoomScalePageLayoutView="0" workbookViewId="0" topLeftCell="A1">
      <selection activeCell="T46" sqref="T46:W46"/>
    </sheetView>
  </sheetViews>
  <sheetFormatPr defaultColWidth="8.00390625" defaultRowHeight="15"/>
  <cols>
    <col min="1" max="1" width="19.57421875" style="128" customWidth="1"/>
    <col min="2" max="2" width="9.421875" style="128" bestFit="1" customWidth="1"/>
    <col min="3" max="3" width="10.7109375" style="128" customWidth="1"/>
    <col min="4" max="4" width="8.00390625" style="128" bestFit="1" customWidth="1"/>
    <col min="5" max="5" width="10.8515625" style="128" customWidth="1"/>
    <col min="6" max="6" width="11.140625" style="128" customWidth="1"/>
    <col min="7" max="7" width="10.421875" style="128" bestFit="1" customWidth="1"/>
    <col min="8" max="8" width="10.421875" style="128" customWidth="1"/>
    <col min="9" max="9" width="10.8515625" style="128" customWidth="1"/>
    <col min="10" max="10" width="8.57421875" style="128" customWidth="1"/>
    <col min="11" max="11" width="9.7109375" style="128" bestFit="1" customWidth="1"/>
    <col min="12" max="12" width="11.00390625" style="128" customWidth="1"/>
    <col min="13" max="13" width="10.57421875" style="128" bestFit="1" customWidth="1"/>
    <col min="14" max="14" width="12.421875" style="128" customWidth="1"/>
    <col min="15" max="15" width="11.140625" style="128" bestFit="1" customWidth="1"/>
    <col min="16" max="16" width="10.00390625" style="128" customWidth="1"/>
    <col min="17" max="17" width="10.8515625" style="128" customWidth="1"/>
    <col min="18" max="18" width="12.421875" style="128" customWidth="1"/>
    <col min="19" max="19" width="11.28125" style="128" bestFit="1" customWidth="1"/>
    <col min="20" max="21" width="12.421875" style="128" customWidth="1"/>
    <col min="22" max="22" width="10.8515625" style="128" customWidth="1"/>
    <col min="23" max="23" width="11.00390625" style="128" customWidth="1"/>
    <col min="24" max="24" width="12.7109375" style="128" bestFit="1" customWidth="1"/>
    <col min="25" max="25" width="9.8515625" style="128" bestFit="1" customWidth="1"/>
    <col min="26" max="16384" width="8.00390625" style="128" customWidth="1"/>
  </cols>
  <sheetData>
    <row r="1" spans="24:25" ht="18.75" thickBot="1">
      <c r="X1" s="574" t="s">
        <v>28</v>
      </c>
      <c r="Y1" s="575"/>
    </row>
    <row r="2" ht="5.25" customHeight="1" thickBot="1"/>
    <row r="3" spans="1:25" ht="24" customHeight="1" thickTop="1">
      <c r="A3" s="643" t="s">
        <v>66</v>
      </c>
      <c r="B3" s="644"/>
      <c r="C3" s="644"/>
      <c r="D3" s="644"/>
      <c r="E3" s="644"/>
      <c r="F3" s="644"/>
      <c r="G3" s="644"/>
      <c r="H3" s="644"/>
      <c r="I3" s="644"/>
      <c r="J3" s="644"/>
      <c r="K3" s="644"/>
      <c r="L3" s="644"/>
      <c r="M3" s="644"/>
      <c r="N3" s="644"/>
      <c r="O3" s="644"/>
      <c r="P3" s="644"/>
      <c r="Q3" s="644"/>
      <c r="R3" s="644"/>
      <c r="S3" s="644"/>
      <c r="T3" s="644"/>
      <c r="U3" s="644"/>
      <c r="V3" s="644"/>
      <c r="W3" s="644"/>
      <c r="X3" s="644"/>
      <c r="Y3" s="645"/>
    </row>
    <row r="4" spans="1:25" ht="21" customHeight="1" thickBot="1">
      <c r="A4" s="652" t="s">
        <v>65</v>
      </c>
      <c r="B4" s="653"/>
      <c r="C4" s="653"/>
      <c r="D4" s="653"/>
      <c r="E4" s="653"/>
      <c r="F4" s="653"/>
      <c r="G4" s="653"/>
      <c r="H4" s="653"/>
      <c r="I4" s="653"/>
      <c r="J4" s="653"/>
      <c r="K4" s="653"/>
      <c r="L4" s="653"/>
      <c r="M4" s="653"/>
      <c r="N4" s="653"/>
      <c r="O4" s="653"/>
      <c r="P4" s="653"/>
      <c r="Q4" s="653"/>
      <c r="R4" s="653"/>
      <c r="S4" s="653"/>
      <c r="T4" s="653"/>
      <c r="U4" s="653"/>
      <c r="V4" s="653"/>
      <c r="W4" s="653"/>
      <c r="X4" s="653"/>
      <c r="Y4" s="654"/>
    </row>
    <row r="5" spans="1:25" s="270" customFormat="1" ht="17.25" customHeight="1" thickBot="1" thickTop="1">
      <c r="A5" s="593" t="s">
        <v>64</v>
      </c>
      <c r="B5" s="636" t="s">
        <v>36</v>
      </c>
      <c r="C5" s="637"/>
      <c r="D5" s="637"/>
      <c r="E5" s="637"/>
      <c r="F5" s="637"/>
      <c r="G5" s="637"/>
      <c r="H5" s="637"/>
      <c r="I5" s="637"/>
      <c r="J5" s="638"/>
      <c r="K5" s="638"/>
      <c r="L5" s="638"/>
      <c r="M5" s="639"/>
      <c r="N5" s="636" t="s">
        <v>35</v>
      </c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40"/>
    </row>
    <row r="6" spans="1:25" s="168" customFormat="1" ht="26.25" customHeight="1">
      <c r="A6" s="594"/>
      <c r="B6" s="628" t="s">
        <v>157</v>
      </c>
      <c r="C6" s="629"/>
      <c r="D6" s="629"/>
      <c r="E6" s="629"/>
      <c r="F6" s="629"/>
      <c r="G6" s="633" t="s">
        <v>34</v>
      </c>
      <c r="H6" s="628" t="s">
        <v>158</v>
      </c>
      <c r="I6" s="629"/>
      <c r="J6" s="629"/>
      <c r="K6" s="629"/>
      <c r="L6" s="629"/>
      <c r="M6" s="630" t="s">
        <v>33</v>
      </c>
      <c r="N6" s="628" t="s">
        <v>159</v>
      </c>
      <c r="O6" s="629"/>
      <c r="P6" s="629"/>
      <c r="Q6" s="629"/>
      <c r="R6" s="629"/>
      <c r="S6" s="633" t="s">
        <v>34</v>
      </c>
      <c r="T6" s="628" t="s">
        <v>160</v>
      </c>
      <c r="U6" s="629"/>
      <c r="V6" s="629"/>
      <c r="W6" s="629"/>
      <c r="X6" s="629"/>
      <c r="Y6" s="646" t="s">
        <v>33</v>
      </c>
    </row>
    <row r="7" spans="1:25" s="168" customFormat="1" ht="26.25" customHeight="1">
      <c r="A7" s="595"/>
      <c r="B7" s="651" t="s">
        <v>22</v>
      </c>
      <c r="C7" s="650"/>
      <c r="D7" s="649" t="s">
        <v>21</v>
      </c>
      <c r="E7" s="650"/>
      <c r="F7" s="641" t="s">
        <v>17</v>
      </c>
      <c r="G7" s="634"/>
      <c r="H7" s="651" t="s">
        <v>22</v>
      </c>
      <c r="I7" s="650"/>
      <c r="J7" s="649" t="s">
        <v>21</v>
      </c>
      <c r="K7" s="650"/>
      <c r="L7" s="641" t="s">
        <v>17</v>
      </c>
      <c r="M7" s="631"/>
      <c r="N7" s="651" t="s">
        <v>22</v>
      </c>
      <c r="O7" s="650"/>
      <c r="P7" s="649" t="s">
        <v>21</v>
      </c>
      <c r="Q7" s="650"/>
      <c r="R7" s="641" t="s">
        <v>17</v>
      </c>
      <c r="S7" s="634"/>
      <c r="T7" s="651" t="s">
        <v>22</v>
      </c>
      <c r="U7" s="650"/>
      <c r="V7" s="649" t="s">
        <v>21</v>
      </c>
      <c r="W7" s="650"/>
      <c r="X7" s="641" t="s">
        <v>17</v>
      </c>
      <c r="Y7" s="647"/>
    </row>
    <row r="8" spans="1:25" s="266" customFormat="1" ht="27.75" thickBot="1">
      <c r="A8" s="596"/>
      <c r="B8" s="269" t="s">
        <v>19</v>
      </c>
      <c r="C8" s="267" t="s">
        <v>18</v>
      </c>
      <c r="D8" s="268" t="s">
        <v>19</v>
      </c>
      <c r="E8" s="267" t="s">
        <v>18</v>
      </c>
      <c r="F8" s="642"/>
      <c r="G8" s="635"/>
      <c r="H8" s="269" t="s">
        <v>19</v>
      </c>
      <c r="I8" s="267" t="s">
        <v>18</v>
      </c>
      <c r="J8" s="268" t="s">
        <v>19</v>
      </c>
      <c r="K8" s="267" t="s">
        <v>18</v>
      </c>
      <c r="L8" s="642"/>
      <c r="M8" s="632"/>
      <c r="N8" s="269" t="s">
        <v>19</v>
      </c>
      <c r="O8" s="267" t="s">
        <v>18</v>
      </c>
      <c r="P8" s="268" t="s">
        <v>19</v>
      </c>
      <c r="Q8" s="267" t="s">
        <v>18</v>
      </c>
      <c r="R8" s="642"/>
      <c r="S8" s="635"/>
      <c r="T8" s="269" t="s">
        <v>19</v>
      </c>
      <c r="U8" s="267" t="s">
        <v>18</v>
      </c>
      <c r="V8" s="268" t="s">
        <v>19</v>
      </c>
      <c r="W8" s="267" t="s">
        <v>18</v>
      </c>
      <c r="X8" s="642"/>
      <c r="Y8" s="648"/>
    </row>
    <row r="9" spans="1:25" s="157" customFormat="1" ht="18" customHeight="1" thickBot="1" thickTop="1">
      <c r="A9" s="308" t="s">
        <v>24</v>
      </c>
      <c r="B9" s="305">
        <f>B10+B14+B25+B31+B42+B46</f>
        <v>417282</v>
      </c>
      <c r="C9" s="304">
        <f>C10+C14+C25+C31+C42+C46</f>
        <v>404639</v>
      </c>
      <c r="D9" s="303">
        <f>D10+D14+D25+D31+D42+D46</f>
        <v>3326</v>
      </c>
      <c r="E9" s="302">
        <f>E10+E14+E25+E31+E42+E46</f>
        <v>3573</v>
      </c>
      <c r="F9" s="301">
        <f aca="true" t="shared" si="0" ref="F9:F46">SUM(B9:E9)</f>
        <v>828820</v>
      </c>
      <c r="G9" s="306">
        <f aca="true" t="shared" si="1" ref="G9:G46">F9/$F$9</f>
        <v>1</v>
      </c>
      <c r="H9" s="305">
        <f>H10+H14+H25+H31+H42+H46</f>
        <v>363478</v>
      </c>
      <c r="I9" s="304">
        <f>I10+I14+I25+I31+I42+I46</f>
        <v>345237</v>
      </c>
      <c r="J9" s="303">
        <f>J10+J14+J25+J31+J42+J46</f>
        <v>848</v>
      </c>
      <c r="K9" s="302">
        <f>K10+K14+K25+K31+K42+K46</f>
        <v>1040</v>
      </c>
      <c r="L9" s="301">
        <f aca="true" t="shared" si="2" ref="L9:L46">SUM(H9:K9)</f>
        <v>710603</v>
      </c>
      <c r="M9" s="307">
        <f aca="true" t="shared" si="3" ref="M9:M46">IF(ISERROR(F9/L9-1),"         /0",(F9/L9-1))</f>
        <v>0.16636152675966742</v>
      </c>
      <c r="N9" s="305">
        <f>N10+N14+N25+N31+N42+N46</f>
        <v>2902894</v>
      </c>
      <c r="O9" s="304">
        <f>O10+O14+O25+O31+O42+O46</f>
        <v>2831860</v>
      </c>
      <c r="P9" s="303">
        <f>P10+P14+P25+P31+P42+P46</f>
        <v>32431</v>
      </c>
      <c r="Q9" s="302">
        <f>Q10+Q14+Q25+Q31+Q42+Q46</f>
        <v>33488</v>
      </c>
      <c r="R9" s="301">
        <f aca="true" t="shared" si="4" ref="R9:R46">SUM(N9:Q9)</f>
        <v>5800673</v>
      </c>
      <c r="S9" s="306">
        <f aca="true" t="shared" si="5" ref="S9:S46">R9/$R$9</f>
        <v>1</v>
      </c>
      <c r="T9" s="305">
        <f>T10+T14+T25+T31+T42+T46</f>
        <v>2570035</v>
      </c>
      <c r="U9" s="304">
        <f>U10+U14+U25+U31+U42+U46</f>
        <v>2482676</v>
      </c>
      <c r="V9" s="303">
        <f>V10+V14+V25+V31+V42+V46</f>
        <v>20028</v>
      </c>
      <c r="W9" s="302">
        <f>W10+W14+W25+W31+W42+W46</f>
        <v>18169</v>
      </c>
      <c r="X9" s="301">
        <f aca="true" t="shared" si="6" ref="X9:X46">SUM(T9:W9)</f>
        <v>5090908</v>
      </c>
      <c r="Y9" s="300">
        <f>IF(ISERROR(R9/X9-1),"         /0",(R9/X9-1))</f>
        <v>0.13941815487531883</v>
      </c>
    </row>
    <row r="10" spans="1:25" s="283" customFormat="1" ht="19.5" customHeight="1">
      <c r="A10" s="292" t="s">
        <v>61</v>
      </c>
      <c r="B10" s="289">
        <f>SUM(B11:B13)</f>
        <v>137942</v>
      </c>
      <c r="C10" s="288">
        <f>SUM(C11:C13)</f>
        <v>131272</v>
      </c>
      <c r="D10" s="287">
        <f>SUM(D11:D13)</f>
        <v>84</v>
      </c>
      <c r="E10" s="286">
        <f>SUM(E11:E13)</f>
        <v>106</v>
      </c>
      <c r="F10" s="285">
        <f t="shared" si="0"/>
        <v>269404</v>
      </c>
      <c r="G10" s="290">
        <f t="shared" si="1"/>
        <v>0.3250452450471755</v>
      </c>
      <c r="H10" s="289">
        <f>SUM(H11:H13)</f>
        <v>121852</v>
      </c>
      <c r="I10" s="288">
        <f>SUM(I11:I13)</f>
        <v>113955</v>
      </c>
      <c r="J10" s="287">
        <f>SUM(J11:J13)</f>
        <v>6</v>
      </c>
      <c r="K10" s="286">
        <f>SUM(K11:K13)</f>
        <v>7</v>
      </c>
      <c r="L10" s="285">
        <f t="shared" si="2"/>
        <v>235820</v>
      </c>
      <c r="M10" s="291">
        <f t="shared" si="3"/>
        <v>0.1424137053685015</v>
      </c>
      <c r="N10" s="289">
        <f>SUM(N11:N13)</f>
        <v>937055</v>
      </c>
      <c r="O10" s="288">
        <f>SUM(O11:O13)</f>
        <v>935259</v>
      </c>
      <c r="P10" s="287">
        <f>SUM(P11:P13)</f>
        <v>684</v>
      </c>
      <c r="Q10" s="286">
        <f>SUM(Q11:Q13)</f>
        <v>973</v>
      </c>
      <c r="R10" s="285">
        <f t="shared" si="4"/>
        <v>1873971</v>
      </c>
      <c r="S10" s="290">
        <f t="shared" si="5"/>
        <v>0.32306096206422946</v>
      </c>
      <c r="T10" s="289">
        <f>SUM(T11:T13)</f>
        <v>806899</v>
      </c>
      <c r="U10" s="288">
        <f>SUM(U11:U13)</f>
        <v>801576</v>
      </c>
      <c r="V10" s="287">
        <f>SUM(V11:V13)</f>
        <v>2168</v>
      </c>
      <c r="W10" s="286">
        <f>SUM(W11:W13)</f>
        <v>1585</v>
      </c>
      <c r="X10" s="285">
        <f t="shared" si="6"/>
        <v>1612228</v>
      </c>
      <c r="Y10" s="390">
        <f aca="true" t="shared" si="7" ref="Y10:Y46">IF(ISERROR(R10/X10-1),"         /0",IF(R10/X10&gt;5,"  *  ",(R10/X10-1)))</f>
        <v>0.16234862562863328</v>
      </c>
    </row>
    <row r="11" spans="1:25" ht="19.5" customHeight="1">
      <c r="A11" s="235" t="s">
        <v>331</v>
      </c>
      <c r="B11" s="233">
        <v>131288</v>
      </c>
      <c r="C11" s="230">
        <v>126260</v>
      </c>
      <c r="D11" s="229">
        <v>84</v>
      </c>
      <c r="E11" s="281">
        <v>106</v>
      </c>
      <c r="F11" s="280">
        <f t="shared" si="0"/>
        <v>257738</v>
      </c>
      <c r="G11" s="232">
        <f t="shared" si="1"/>
        <v>0.3109698125045245</v>
      </c>
      <c r="H11" s="233">
        <v>114863</v>
      </c>
      <c r="I11" s="230">
        <v>109134</v>
      </c>
      <c r="J11" s="229">
        <v>6</v>
      </c>
      <c r="K11" s="281">
        <v>7</v>
      </c>
      <c r="L11" s="280">
        <f t="shared" si="2"/>
        <v>224010</v>
      </c>
      <c r="M11" s="282">
        <f t="shared" si="3"/>
        <v>0.15056470693272628</v>
      </c>
      <c r="N11" s="233">
        <v>900316</v>
      </c>
      <c r="O11" s="230">
        <v>908042</v>
      </c>
      <c r="P11" s="229">
        <v>682</v>
      </c>
      <c r="Q11" s="281">
        <v>973</v>
      </c>
      <c r="R11" s="280">
        <f t="shared" si="4"/>
        <v>1810013</v>
      </c>
      <c r="S11" s="232">
        <f t="shared" si="5"/>
        <v>0.31203500007671525</v>
      </c>
      <c r="T11" s="231">
        <v>771936</v>
      </c>
      <c r="U11" s="230">
        <v>776073</v>
      </c>
      <c r="V11" s="229">
        <v>2166</v>
      </c>
      <c r="W11" s="281">
        <v>1585</v>
      </c>
      <c r="X11" s="280">
        <f t="shared" si="6"/>
        <v>1551760</v>
      </c>
      <c r="Y11" s="228">
        <f t="shared" si="7"/>
        <v>0.16642586482445743</v>
      </c>
    </row>
    <row r="12" spans="1:25" ht="19.5" customHeight="1">
      <c r="A12" s="235" t="s">
        <v>332</v>
      </c>
      <c r="B12" s="233">
        <v>5509</v>
      </c>
      <c r="C12" s="230">
        <v>3954</v>
      </c>
      <c r="D12" s="229">
        <v>0</v>
      </c>
      <c r="E12" s="281">
        <v>0</v>
      </c>
      <c r="F12" s="280">
        <f t="shared" si="0"/>
        <v>9463</v>
      </c>
      <c r="G12" s="232">
        <f t="shared" si="1"/>
        <v>0.011417436837914142</v>
      </c>
      <c r="H12" s="233">
        <v>6904</v>
      </c>
      <c r="I12" s="230">
        <v>4761</v>
      </c>
      <c r="J12" s="229"/>
      <c r="K12" s="281"/>
      <c r="L12" s="280">
        <f t="shared" si="2"/>
        <v>11665</v>
      </c>
      <c r="M12" s="282">
        <f t="shared" si="3"/>
        <v>-0.18876982426060862</v>
      </c>
      <c r="N12" s="233">
        <v>33111</v>
      </c>
      <c r="O12" s="230">
        <v>24408</v>
      </c>
      <c r="P12" s="229">
        <v>2</v>
      </c>
      <c r="Q12" s="281">
        <v>0</v>
      </c>
      <c r="R12" s="280">
        <f t="shared" si="4"/>
        <v>57521</v>
      </c>
      <c r="S12" s="232">
        <f t="shared" si="5"/>
        <v>0.009916263164636242</v>
      </c>
      <c r="T12" s="231">
        <v>34072</v>
      </c>
      <c r="U12" s="230">
        <v>25109</v>
      </c>
      <c r="V12" s="229"/>
      <c r="W12" s="281"/>
      <c r="X12" s="280">
        <f t="shared" si="6"/>
        <v>59181</v>
      </c>
      <c r="Y12" s="228">
        <f t="shared" si="7"/>
        <v>-0.028049542927628845</v>
      </c>
    </row>
    <row r="13" spans="1:25" ht="19.5" customHeight="1" thickBot="1">
      <c r="A13" s="258" t="s">
        <v>333</v>
      </c>
      <c r="B13" s="255">
        <v>1145</v>
      </c>
      <c r="C13" s="254">
        <v>1058</v>
      </c>
      <c r="D13" s="253">
        <v>0</v>
      </c>
      <c r="E13" s="297">
        <v>0</v>
      </c>
      <c r="F13" s="296">
        <f t="shared" si="0"/>
        <v>2203</v>
      </c>
      <c r="G13" s="256">
        <f t="shared" si="1"/>
        <v>0.0026579957047368546</v>
      </c>
      <c r="H13" s="255">
        <v>85</v>
      </c>
      <c r="I13" s="254">
        <v>60</v>
      </c>
      <c r="J13" s="253">
        <v>0</v>
      </c>
      <c r="K13" s="297"/>
      <c r="L13" s="296">
        <f t="shared" si="2"/>
        <v>145</v>
      </c>
      <c r="M13" s="299">
        <f t="shared" si="3"/>
        <v>14.193103448275862</v>
      </c>
      <c r="N13" s="255">
        <v>3628</v>
      </c>
      <c r="O13" s="254">
        <v>2809</v>
      </c>
      <c r="P13" s="253">
        <v>0</v>
      </c>
      <c r="Q13" s="297"/>
      <c r="R13" s="296">
        <f t="shared" si="4"/>
        <v>6437</v>
      </c>
      <c r="S13" s="256">
        <f t="shared" si="5"/>
        <v>0.001109698822877966</v>
      </c>
      <c r="T13" s="298">
        <v>891</v>
      </c>
      <c r="U13" s="254">
        <v>394</v>
      </c>
      <c r="V13" s="253">
        <v>2</v>
      </c>
      <c r="W13" s="297">
        <v>0</v>
      </c>
      <c r="X13" s="296">
        <f t="shared" si="6"/>
        <v>1287</v>
      </c>
      <c r="Y13" s="252" t="str">
        <f t="shared" si="7"/>
        <v>  *  </v>
      </c>
    </row>
    <row r="14" spans="1:25" s="283" customFormat="1" ht="19.5" customHeight="1">
      <c r="A14" s="292" t="s">
        <v>60</v>
      </c>
      <c r="B14" s="289">
        <f>SUM(B15:B24)</f>
        <v>114777</v>
      </c>
      <c r="C14" s="288">
        <f>SUM(C15:C24)</f>
        <v>121432</v>
      </c>
      <c r="D14" s="287">
        <f>SUM(D15:D24)</f>
        <v>30</v>
      </c>
      <c r="E14" s="286">
        <f>SUM(E15:E24)</f>
        <v>22</v>
      </c>
      <c r="F14" s="285">
        <f t="shared" si="0"/>
        <v>236261</v>
      </c>
      <c r="G14" s="290">
        <f t="shared" si="1"/>
        <v>0.2850570690861707</v>
      </c>
      <c r="H14" s="289">
        <f>SUM(H15:H24)</f>
        <v>95728</v>
      </c>
      <c r="I14" s="288">
        <f>SUM(I15:I24)</f>
        <v>96813</v>
      </c>
      <c r="J14" s="287">
        <f>SUM(J15:J24)</f>
        <v>14</v>
      </c>
      <c r="K14" s="286">
        <f>SUM(K15:K24)</f>
        <v>16</v>
      </c>
      <c r="L14" s="285">
        <f t="shared" si="2"/>
        <v>192571</v>
      </c>
      <c r="M14" s="291">
        <f t="shared" si="3"/>
        <v>0.22687735951934607</v>
      </c>
      <c r="N14" s="289">
        <f>SUM(N15:N24)</f>
        <v>846494</v>
      </c>
      <c r="O14" s="288">
        <f>SUM(O15:O24)</f>
        <v>834606</v>
      </c>
      <c r="P14" s="287">
        <f>SUM(P15:P24)</f>
        <v>674</v>
      </c>
      <c r="Q14" s="286">
        <f>SUM(Q15:Q24)</f>
        <v>578</v>
      </c>
      <c r="R14" s="285">
        <f t="shared" si="4"/>
        <v>1682352</v>
      </c>
      <c r="S14" s="290">
        <f t="shared" si="5"/>
        <v>0.29002703651800404</v>
      </c>
      <c r="T14" s="289">
        <f>SUM(T15:T24)</f>
        <v>708081</v>
      </c>
      <c r="U14" s="288">
        <f>SUM(U15:U24)</f>
        <v>692476</v>
      </c>
      <c r="V14" s="287">
        <f>SUM(V15:V24)</f>
        <v>2309</v>
      </c>
      <c r="W14" s="286">
        <f>SUM(W15:W24)</f>
        <v>2171</v>
      </c>
      <c r="X14" s="285">
        <f t="shared" si="6"/>
        <v>1405037</v>
      </c>
      <c r="Y14" s="284">
        <f t="shared" si="7"/>
        <v>0.19737202650179309</v>
      </c>
    </row>
    <row r="15" spans="1:25" ht="19.5" customHeight="1">
      <c r="A15" s="250" t="s">
        <v>334</v>
      </c>
      <c r="B15" s="247">
        <v>35384</v>
      </c>
      <c r="C15" s="245">
        <v>38434</v>
      </c>
      <c r="D15" s="246">
        <v>0</v>
      </c>
      <c r="E15" s="293">
        <v>2</v>
      </c>
      <c r="F15" s="294">
        <f t="shared" si="0"/>
        <v>73820</v>
      </c>
      <c r="G15" s="248">
        <f t="shared" si="1"/>
        <v>0.0890663835332159</v>
      </c>
      <c r="H15" s="247">
        <v>29605</v>
      </c>
      <c r="I15" s="245">
        <v>29842</v>
      </c>
      <c r="J15" s="246">
        <v>0</v>
      </c>
      <c r="K15" s="293">
        <v>0</v>
      </c>
      <c r="L15" s="294">
        <f t="shared" si="2"/>
        <v>59447</v>
      </c>
      <c r="M15" s="295">
        <f t="shared" si="3"/>
        <v>0.2417783908355342</v>
      </c>
      <c r="N15" s="247">
        <v>231934</v>
      </c>
      <c r="O15" s="245">
        <v>226295</v>
      </c>
      <c r="P15" s="246">
        <v>27</v>
      </c>
      <c r="Q15" s="293">
        <v>19</v>
      </c>
      <c r="R15" s="294">
        <f t="shared" si="4"/>
        <v>458275</v>
      </c>
      <c r="S15" s="248">
        <f t="shared" si="5"/>
        <v>0.0790037638736057</v>
      </c>
      <c r="T15" s="251">
        <v>194751</v>
      </c>
      <c r="U15" s="245">
        <v>189797</v>
      </c>
      <c r="V15" s="246">
        <v>1059</v>
      </c>
      <c r="W15" s="293">
        <v>1250</v>
      </c>
      <c r="X15" s="294">
        <f t="shared" si="6"/>
        <v>386857</v>
      </c>
      <c r="Y15" s="244">
        <f t="shared" si="7"/>
        <v>0.18461085103798047</v>
      </c>
    </row>
    <row r="16" spans="1:25" ht="19.5" customHeight="1">
      <c r="A16" s="250" t="s">
        <v>335</v>
      </c>
      <c r="B16" s="247">
        <v>23347</v>
      </c>
      <c r="C16" s="245">
        <v>23179</v>
      </c>
      <c r="D16" s="246">
        <v>0</v>
      </c>
      <c r="E16" s="293">
        <v>6</v>
      </c>
      <c r="F16" s="294">
        <f t="shared" si="0"/>
        <v>46532</v>
      </c>
      <c r="G16" s="248">
        <f t="shared" si="1"/>
        <v>0.05614246760454622</v>
      </c>
      <c r="H16" s="247">
        <v>19116</v>
      </c>
      <c r="I16" s="245">
        <v>18773</v>
      </c>
      <c r="J16" s="246">
        <v>7</v>
      </c>
      <c r="K16" s="293">
        <v>5</v>
      </c>
      <c r="L16" s="294">
        <f t="shared" si="2"/>
        <v>37901</v>
      </c>
      <c r="M16" s="295">
        <f t="shared" si="3"/>
        <v>0.22772486214084053</v>
      </c>
      <c r="N16" s="247">
        <v>170940</v>
      </c>
      <c r="O16" s="245">
        <v>165174</v>
      </c>
      <c r="P16" s="246">
        <v>89</v>
      </c>
      <c r="Q16" s="293">
        <v>91</v>
      </c>
      <c r="R16" s="294">
        <f t="shared" si="4"/>
        <v>336294</v>
      </c>
      <c r="S16" s="248">
        <f t="shared" si="5"/>
        <v>0.057974997039136666</v>
      </c>
      <c r="T16" s="251">
        <v>163033</v>
      </c>
      <c r="U16" s="245">
        <v>155683</v>
      </c>
      <c r="V16" s="246">
        <v>503</v>
      </c>
      <c r="W16" s="293">
        <v>445</v>
      </c>
      <c r="X16" s="294">
        <f t="shared" si="6"/>
        <v>319664</v>
      </c>
      <c r="Y16" s="244">
        <f t="shared" si="7"/>
        <v>0.05202337454327033</v>
      </c>
    </row>
    <row r="17" spans="1:25" ht="19.5" customHeight="1">
      <c r="A17" s="250" t="s">
        <v>336</v>
      </c>
      <c r="B17" s="247">
        <v>17874</v>
      </c>
      <c r="C17" s="245">
        <v>21291</v>
      </c>
      <c r="D17" s="246">
        <v>9</v>
      </c>
      <c r="E17" s="293">
        <v>9</v>
      </c>
      <c r="F17" s="294">
        <f t="shared" si="0"/>
        <v>39183</v>
      </c>
      <c r="G17" s="248">
        <f t="shared" si="1"/>
        <v>0.047275644892739076</v>
      </c>
      <c r="H17" s="247">
        <v>16175</v>
      </c>
      <c r="I17" s="245">
        <v>17909</v>
      </c>
      <c r="J17" s="246">
        <v>4</v>
      </c>
      <c r="K17" s="293">
        <v>9</v>
      </c>
      <c r="L17" s="294">
        <f t="shared" si="2"/>
        <v>34097</v>
      </c>
      <c r="M17" s="295">
        <f t="shared" si="3"/>
        <v>0.1491626829339825</v>
      </c>
      <c r="N17" s="247">
        <v>142767</v>
      </c>
      <c r="O17" s="245">
        <v>146252</v>
      </c>
      <c r="P17" s="246">
        <v>389</v>
      </c>
      <c r="Q17" s="293">
        <v>393</v>
      </c>
      <c r="R17" s="294">
        <f t="shared" si="4"/>
        <v>289801</v>
      </c>
      <c r="S17" s="248">
        <f t="shared" si="5"/>
        <v>0.04995989258487765</v>
      </c>
      <c r="T17" s="251">
        <v>127707</v>
      </c>
      <c r="U17" s="245">
        <v>128361</v>
      </c>
      <c r="V17" s="246">
        <v>476</v>
      </c>
      <c r="W17" s="293">
        <v>449</v>
      </c>
      <c r="X17" s="294">
        <f t="shared" si="6"/>
        <v>256993</v>
      </c>
      <c r="Y17" s="244">
        <f t="shared" si="7"/>
        <v>0.12766106469826033</v>
      </c>
    </row>
    <row r="18" spans="1:25" ht="19.5" customHeight="1">
      <c r="A18" s="250" t="s">
        <v>337</v>
      </c>
      <c r="B18" s="247">
        <v>15162</v>
      </c>
      <c r="C18" s="245">
        <v>16240</v>
      </c>
      <c r="D18" s="246">
        <v>6</v>
      </c>
      <c r="E18" s="293">
        <v>0</v>
      </c>
      <c r="F18" s="294">
        <f>SUM(B18:E18)</f>
        <v>31408</v>
      </c>
      <c r="G18" s="248">
        <f>F18/$F$9</f>
        <v>0.03789483844501822</v>
      </c>
      <c r="H18" s="247">
        <v>11968</v>
      </c>
      <c r="I18" s="245">
        <v>11138</v>
      </c>
      <c r="J18" s="246">
        <v>1</v>
      </c>
      <c r="K18" s="293">
        <v>2</v>
      </c>
      <c r="L18" s="294">
        <f>SUM(H18:K18)</f>
        <v>23109</v>
      </c>
      <c r="M18" s="295">
        <f>IF(ISERROR(F18/L18-1),"         /0",(F18/L18-1))</f>
        <v>0.3591241507637717</v>
      </c>
      <c r="N18" s="247">
        <v>107075</v>
      </c>
      <c r="O18" s="245">
        <v>107877</v>
      </c>
      <c r="P18" s="246">
        <v>61</v>
      </c>
      <c r="Q18" s="293">
        <v>28</v>
      </c>
      <c r="R18" s="294">
        <f>SUM(N18:Q18)</f>
        <v>215041</v>
      </c>
      <c r="S18" s="248">
        <f>R18/$R$9</f>
        <v>0.03707173288340853</v>
      </c>
      <c r="T18" s="251">
        <v>90877</v>
      </c>
      <c r="U18" s="245">
        <v>89945</v>
      </c>
      <c r="V18" s="246">
        <v>119</v>
      </c>
      <c r="W18" s="293">
        <v>3</v>
      </c>
      <c r="X18" s="294">
        <f>SUM(T18:W18)</f>
        <v>180944</v>
      </c>
      <c r="Y18" s="244">
        <f>IF(ISERROR(R18/X18-1),"         /0",IF(R18/X18&gt;5,"  *  ",(R18/X18-1)))</f>
        <v>0.18843951719869123</v>
      </c>
    </row>
    <row r="19" spans="1:25" ht="19.5" customHeight="1">
      <c r="A19" s="250" t="s">
        <v>338</v>
      </c>
      <c r="B19" s="247">
        <v>13194</v>
      </c>
      <c r="C19" s="245">
        <v>11496</v>
      </c>
      <c r="D19" s="246">
        <v>13</v>
      </c>
      <c r="E19" s="293">
        <v>5</v>
      </c>
      <c r="F19" s="294">
        <f>SUM(B19:E19)</f>
        <v>24708</v>
      </c>
      <c r="G19" s="248">
        <f>F19/$F$9</f>
        <v>0.0298110566829951</v>
      </c>
      <c r="H19" s="247">
        <v>9717</v>
      </c>
      <c r="I19" s="245">
        <v>9305</v>
      </c>
      <c r="J19" s="246">
        <v>2</v>
      </c>
      <c r="K19" s="293">
        <v>0</v>
      </c>
      <c r="L19" s="294">
        <f>SUM(H19:K19)</f>
        <v>19024</v>
      </c>
      <c r="M19" s="295">
        <f>IF(ISERROR(F19/L19-1),"         /0",(F19/L19-1))</f>
        <v>0.2987804878048781</v>
      </c>
      <c r="N19" s="247">
        <v>100589</v>
      </c>
      <c r="O19" s="245">
        <v>91903</v>
      </c>
      <c r="P19" s="246">
        <v>63</v>
      </c>
      <c r="Q19" s="293">
        <v>20</v>
      </c>
      <c r="R19" s="294">
        <f>SUM(N19:Q19)</f>
        <v>192575</v>
      </c>
      <c r="S19" s="248">
        <f>R19/$R$9</f>
        <v>0.03319873400896758</v>
      </c>
      <c r="T19" s="251">
        <v>73023</v>
      </c>
      <c r="U19" s="245">
        <v>68278</v>
      </c>
      <c r="V19" s="246">
        <v>69</v>
      </c>
      <c r="W19" s="293">
        <v>4</v>
      </c>
      <c r="X19" s="294">
        <f>SUM(T19:W19)</f>
        <v>141374</v>
      </c>
      <c r="Y19" s="244">
        <f>IF(ISERROR(R19/X19-1),"         /0",IF(R19/X19&gt;5,"  *  ",(R19/X19-1)))</f>
        <v>0.3621670179806753</v>
      </c>
    </row>
    <row r="20" spans="1:25" ht="19.5" customHeight="1">
      <c r="A20" s="250" t="s">
        <v>339</v>
      </c>
      <c r="B20" s="247">
        <v>7818</v>
      </c>
      <c r="C20" s="245">
        <v>8560</v>
      </c>
      <c r="D20" s="246">
        <v>2</v>
      </c>
      <c r="E20" s="293">
        <v>0</v>
      </c>
      <c r="F20" s="294">
        <f>SUM(B20:E20)</f>
        <v>16380</v>
      </c>
      <c r="G20" s="248">
        <f>F20/$F$9</f>
        <v>0.019763036606259502</v>
      </c>
      <c r="H20" s="247">
        <v>7618</v>
      </c>
      <c r="I20" s="245">
        <v>7983</v>
      </c>
      <c r="J20" s="246"/>
      <c r="K20" s="293">
        <v>0</v>
      </c>
      <c r="L20" s="294">
        <f>SUM(H20:K20)</f>
        <v>15601</v>
      </c>
      <c r="M20" s="295">
        <f>IF(ISERROR(F20/L20-1),"         /0",(F20/L20-1))</f>
        <v>0.049932696622011497</v>
      </c>
      <c r="N20" s="247">
        <v>76396</v>
      </c>
      <c r="O20" s="245">
        <v>78984</v>
      </c>
      <c r="P20" s="246">
        <v>21</v>
      </c>
      <c r="Q20" s="293">
        <v>8</v>
      </c>
      <c r="R20" s="294">
        <f>SUM(N20:Q20)</f>
        <v>155409</v>
      </c>
      <c r="S20" s="248">
        <f>R20/$R$9</f>
        <v>0.02679154642918158</v>
      </c>
      <c r="T20" s="251">
        <v>50387</v>
      </c>
      <c r="U20" s="245">
        <v>50882</v>
      </c>
      <c r="V20" s="246">
        <v>62</v>
      </c>
      <c r="W20" s="293">
        <v>1</v>
      </c>
      <c r="X20" s="294">
        <f>SUM(T20:W20)</f>
        <v>101332</v>
      </c>
      <c r="Y20" s="244">
        <f>IF(ISERROR(R20/X20-1),"         /0",IF(R20/X20&gt;5,"  *  ",(R20/X20-1)))</f>
        <v>0.5336616271266728</v>
      </c>
    </row>
    <row r="21" spans="1:25" ht="19.5" customHeight="1">
      <c r="A21" s="250" t="s">
        <v>340</v>
      </c>
      <c r="B21" s="247">
        <v>1452</v>
      </c>
      <c r="C21" s="245">
        <v>1622</v>
      </c>
      <c r="D21" s="246">
        <v>0</v>
      </c>
      <c r="E21" s="293">
        <v>0</v>
      </c>
      <c r="F21" s="294">
        <f t="shared" si="0"/>
        <v>3074</v>
      </c>
      <c r="G21" s="248">
        <f t="shared" si="1"/>
        <v>0.00370888733379986</v>
      </c>
      <c r="H21" s="247">
        <v>1006</v>
      </c>
      <c r="I21" s="245">
        <v>1083</v>
      </c>
      <c r="J21" s="246"/>
      <c r="K21" s="293"/>
      <c r="L21" s="294">
        <f t="shared" si="2"/>
        <v>2089</v>
      </c>
      <c r="M21" s="295">
        <f t="shared" si="3"/>
        <v>0.4715174724748683</v>
      </c>
      <c r="N21" s="247">
        <v>11373</v>
      </c>
      <c r="O21" s="245">
        <v>11407</v>
      </c>
      <c r="P21" s="246">
        <v>8</v>
      </c>
      <c r="Q21" s="293">
        <v>0</v>
      </c>
      <c r="R21" s="294">
        <f t="shared" si="4"/>
        <v>22788</v>
      </c>
      <c r="S21" s="248">
        <f t="shared" si="5"/>
        <v>0.003928509674653268</v>
      </c>
      <c r="T21" s="251">
        <v>6651</v>
      </c>
      <c r="U21" s="245">
        <v>7452</v>
      </c>
      <c r="V21" s="246">
        <v>21</v>
      </c>
      <c r="W21" s="293">
        <v>19</v>
      </c>
      <c r="X21" s="294">
        <f t="shared" si="6"/>
        <v>14143</v>
      </c>
      <c r="Y21" s="244">
        <f t="shared" si="7"/>
        <v>0.6112564519550308</v>
      </c>
    </row>
    <row r="22" spans="1:25" ht="19.5" customHeight="1">
      <c r="A22" s="250" t="s">
        <v>341</v>
      </c>
      <c r="B22" s="247">
        <v>337</v>
      </c>
      <c r="C22" s="245">
        <v>400</v>
      </c>
      <c r="D22" s="246">
        <v>0</v>
      </c>
      <c r="E22" s="293">
        <v>0</v>
      </c>
      <c r="F22" s="294">
        <f t="shared" si="0"/>
        <v>737</v>
      </c>
      <c r="G22" s="248">
        <f t="shared" si="1"/>
        <v>0.0008892159938225429</v>
      </c>
      <c r="H22" s="247">
        <v>294</v>
      </c>
      <c r="I22" s="245">
        <v>439</v>
      </c>
      <c r="J22" s="246"/>
      <c r="K22" s="293"/>
      <c r="L22" s="294">
        <f t="shared" si="2"/>
        <v>733</v>
      </c>
      <c r="M22" s="295">
        <f t="shared" si="3"/>
        <v>0.005457025920873049</v>
      </c>
      <c r="N22" s="247">
        <v>3608</v>
      </c>
      <c r="O22" s="245">
        <v>4386</v>
      </c>
      <c r="P22" s="246"/>
      <c r="Q22" s="293">
        <v>0</v>
      </c>
      <c r="R22" s="294">
        <f t="shared" si="4"/>
        <v>7994</v>
      </c>
      <c r="S22" s="248">
        <f t="shared" si="5"/>
        <v>0.0013781159530971666</v>
      </c>
      <c r="T22" s="251">
        <v>989</v>
      </c>
      <c r="U22" s="245">
        <v>1195</v>
      </c>
      <c r="V22" s="246"/>
      <c r="W22" s="293">
        <v>0</v>
      </c>
      <c r="X22" s="294">
        <f t="shared" si="6"/>
        <v>2184</v>
      </c>
      <c r="Y22" s="244">
        <f t="shared" si="7"/>
        <v>2.66025641025641</v>
      </c>
    </row>
    <row r="23" spans="1:25" ht="19.5" customHeight="1">
      <c r="A23" s="250" t="s">
        <v>342</v>
      </c>
      <c r="B23" s="247">
        <v>171</v>
      </c>
      <c r="C23" s="245">
        <v>210</v>
      </c>
      <c r="D23" s="246">
        <v>0</v>
      </c>
      <c r="E23" s="293">
        <v>0</v>
      </c>
      <c r="F23" s="294">
        <f>SUM(B23:E23)</f>
        <v>381</v>
      </c>
      <c r="G23" s="248">
        <f>F23/$F$9</f>
        <v>0.0004596896793031056</v>
      </c>
      <c r="H23" s="247">
        <v>220</v>
      </c>
      <c r="I23" s="245">
        <v>341</v>
      </c>
      <c r="J23" s="246"/>
      <c r="K23" s="293"/>
      <c r="L23" s="294">
        <f>SUM(H23:K23)</f>
        <v>561</v>
      </c>
      <c r="M23" s="295">
        <f>IF(ISERROR(F23/L23-1),"         /0",(F23/L23-1))</f>
        <v>-0.320855614973262</v>
      </c>
      <c r="N23" s="247">
        <v>1759</v>
      </c>
      <c r="O23" s="245">
        <v>2328</v>
      </c>
      <c r="P23" s="246"/>
      <c r="Q23" s="293">
        <v>0</v>
      </c>
      <c r="R23" s="294">
        <f>SUM(N23:Q23)</f>
        <v>4087</v>
      </c>
      <c r="S23" s="248">
        <f>R23/$R$9</f>
        <v>0.0007045734176017162</v>
      </c>
      <c r="T23" s="251">
        <v>637</v>
      </c>
      <c r="U23" s="245">
        <v>883</v>
      </c>
      <c r="V23" s="246"/>
      <c r="W23" s="293"/>
      <c r="X23" s="294">
        <f>SUM(T23:W23)</f>
        <v>1520</v>
      </c>
      <c r="Y23" s="244">
        <f>IF(ISERROR(R23/X23-1),"         /0",IF(R23/X23&gt;5,"  *  ",(R23/X23-1)))</f>
        <v>1.6888157894736842</v>
      </c>
    </row>
    <row r="24" spans="1:25" ht="19.5" customHeight="1" thickBot="1">
      <c r="A24" s="250" t="s">
        <v>56</v>
      </c>
      <c r="B24" s="247">
        <v>38</v>
      </c>
      <c r="C24" s="245">
        <v>0</v>
      </c>
      <c r="D24" s="246">
        <v>0</v>
      </c>
      <c r="E24" s="293">
        <v>0</v>
      </c>
      <c r="F24" s="294">
        <f t="shared" si="0"/>
        <v>38</v>
      </c>
      <c r="G24" s="248">
        <f t="shared" si="1"/>
        <v>4.584831447117589E-05</v>
      </c>
      <c r="H24" s="247">
        <v>9</v>
      </c>
      <c r="I24" s="245"/>
      <c r="J24" s="246"/>
      <c r="K24" s="293"/>
      <c r="L24" s="294">
        <f t="shared" si="2"/>
        <v>9</v>
      </c>
      <c r="M24" s="295">
        <f t="shared" si="3"/>
        <v>3.2222222222222223</v>
      </c>
      <c r="N24" s="247">
        <v>53</v>
      </c>
      <c r="O24" s="245"/>
      <c r="P24" s="246">
        <v>16</v>
      </c>
      <c r="Q24" s="293">
        <v>19</v>
      </c>
      <c r="R24" s="294">
        <f t="shared" si="4"/>
        <v>88</v>
      </c>
      <c r="S24" s="248">
        <f t="shared" si="5"/>
        <v>1.5170653474174462E-05</v>
      </c>
      <c r="T24" s="251">
        <v>26</v>
      </c>
      <c r="U24" s="245"/>
      <c r="V24" s="246"/>
      <c r="W24" s="293"/>
      <c r="X24" s="294">
        <f t="shared" si="6"/>
        <v>26</v>
      </c>
      <c r="Y24" s="244">
        <f t="shared" si="7"/>
        <v>2.3846153846153846</v>
      </c>
    </row>
    <row r="25" spans="1:25" s="283" customFormat="1" ht="19.5" customHeight="1">
      <c r="A25" s="292" t="s">
        <v>59</v>
      </c>
      <c r="B25" s="289">
        <f>SUM(B26:B30)</f>
        <v>50504</v>
      </c>
      <c r="C25" s="288">
        <f>SUM(C26:C30)</f>
        <v>47830</v>
      </c>
      <c r="D25" s="287">
        <f>SUM(D26:D30)</f>
        <v>20</v>
      </c>
      <c r="E25" s="286">
        <f>SUM(E26:E30)</f>
        <v>0</v>
      </c>
      <c r="F25" s="285">
        <f t="shared" si="0"/>
        <v>98354</v>
      </c>
      <c r="G25" s="290">
        <f t="shared" si="1"/>
        <v>0.11866750319731667</v>
      </c>
      <c r="H25" s="289">
        <f>SUM(H26:H30)</f>
        <v>48408</v>
      </c>
      <c r="I25" s="288">
        <f>SUM(I26:I30)</f>
        <v>47236</v>
      </c>
      <c r="J25" s="287">
        <f>SUM(J26:J30)</f>
        <v>10</v>
      </c>
      <c r="K25" s="286">
        <f>SUM(K26:K30)</f>
        <v>0</v>
      </c>
      <c r="L25" s="285">
        <f t="shared" si="2"/>
        <v>95654</v>
      </c>
      <c r="M25" s="291">
        <f t="shared" si="3"/>
        <v>0.02822673385326291</v>
      </c>
      <c r="N25" s="289">
        <f>SUM(N26:N30)</f>
        <v>364254</v>
      </c>
      <c r="O25" s="288">
        <f>SUM(O26:O30)</f>
        <v>340330</v>
      </c>
      <c r="P25" s="287">
        <f>SUM(P26:P30)</f>
        <v>110</v>
      </c>
      <c r="Q25" s="286">
        <f>SUM(Q26:Q30)</f>
        <v>56</v>
      </c>
      <c r="R25" s="285">
        <f t="shared" si="4"/>
        <v>704750</v>
      </c>
      <c r="S25" s="290">
        <f t="shared" si="5"/>
        <v>0.12149452313550514</v>
      </c>
      <c r="T25" s="289">
        <f>SUM(T26:T30)</f>
        <v>352877</v>
      </c>
      <c r="U25" s="288">
        <f>SUM(U26:U30)</f>
        <v>324837</v>
      </c>
      <c r="V25" s="287">
        <f>SUM(V26:V30)</f>
        <v>170</v>
      </c>
      <c r="W25" s="286">
        <f>SUM(W26:W30)</f>
        <v>270</v>
      </c>
      <c r="X25" s="285">
        <f t="shared" si="6"/>
        <v>678154</v>
      </c>
      <c r="Y25" s="284">
        <f t="shared" si="7"/>
        <v>0.03921823066737051</v>
      </c>
    </row>
    <row r="26" spans="1:25" ht="19.5" customHeight="1">
      <c r="A26" s="250" t="s">
        <v>343</v>
      </c>
      <c r="B26" s="247">
        <v>31555</v>
      </c>
      <c r="C26" s="245">
        <v>32289</v>
      </c>
      <c r="D26" s="246">
        <v>20</v>
      </c>
      <c r="E26" s="293">
        <v>0</v>
      </c>
      <c r="F26" s="294">
        <f t="shared" si="0"/>
        <v>63864</v>
      </c>
      <c r="G26" s="248">
        <f t="shared" si="1"/>
        <v>0.07705412514176782</v>
      </c>
      <c r="H26" s="247">
        <v>31981</v>
      </c>
      <c r="I26" s="245">
        <v>33727</v>
      </c>
      <c r="J26" s="246">
        <v>10</v>
      </c>
      <c r="K26" s="293"/>
      <c r="L26" s="294">
        <f t="shared" si="2"/>
        <v>65718</v>
      </c>
      <c r="M26" s="295">
        <f t="shared" si="3"/>
        <v>-0.028211448918104676</v>
      </c>
      <c r="N26" s="247">
        <v>236172</v>
      </c>
      <c r="O26" s="245">
        <v>231307</v>
      </c>
      <c r="P26" s="246">
        <v>108</v>
      </c>
      <c r="Q26" s="293">
        <v>54</v>
      </c>
      <c r="R26" s="294">
        <f t="shared" si="4"/>
        <v>467641</v>
      </c>
      <c r="S26" s="248">
        <f t="shared" si="5"/>
        <v>0.0806184041058684</v>
      </c>
      <c r="T26" s="247">
        <v>238153</v>
      </c>
      <c r="U26" s="245">
        <v>227441</v>
      </c>
      <c r="V26" s="246">
        <v>156</v>
      </c>
      <c r="W26" s="293">
        <v>39</v>
      </c>
      <c r="X26" s="280">
        <f t="shared" si="6"/>
        <v>465789</v>
      </c>
      <c r="Y26" s="244">
        <f t="shared" si="7"/>
        <v>0.003976049241180002</v>
      </c>
    </row>
    <row r="27" spans="1:25" ht="19.5" customHeight="1">
      <c r="A27" s="250" t="s">
        <v>344</v>
      </c>
      <c r="B27" s="247">
        <v>8673</v>
      </c>
      <c r="C27" s="245">
        <v>7775</v>
      </c>
      <c r="D27" s="246">
        <v>0</v>
      </c>
      <c r="E27" s="293">
        <v>0</v>
      </c>
      <c r="F27" s="294">
        <f t="shared" si="0"/>
        <v>16448</v>
      </c>
      <c r="G27" s="248">
        <f t="shared" si="1"/>
        <v>0.019845080958471078</v>
      </c>
      <c r="H27" s="247">
        <v>6596</v>
      </c>
      <c r="I27" s="245">
        <v>6102</v>
      </c>
      <c r="J27" s="246"/>
      <c r="K27" s="293">
        <v>0</v>
      </c>
      <c r="L27" s="294">
        <f t="shared" si="2"/>
        <v>12698</v>
      </c>
      <c r="M27" s="295">
        <f t="shared" si="3"/>
        <v>0.29532209796818387</v>
      </c>
      <c r="N27" s="247">
        <v>62760</v>
      </c>
      <c r="O27" s="245">
        <v>55839</v>
      </c>
      <c r="P27" s="246">
        <v>0</v>
      </c>
      <c r="Q27" s="293">
        <v>0</v>
      </c>
      <c r="R27" s="294">
        <f t="shared" si="4"/>
        <v>118599</v>
      </c>
      <c r="S27" s="248">
        <f t="shared" si="5"/>
        <v>0.020445731038450193</v>
      </c>
      <c r="T27" s="247">
        <v>48068</v>
      </c>
      <c r="U27" s="245">
        <v>43237</v>
      </c>
      <c r="V27" s="246"/>
      <c r="W27" s="293">
        <v>0</v>
      </c>
      <c r="X27" s="280">
        <f t="shared" si="6"/>
        <v>91305</v>
      </c>
      <c r="Y27" s="244">
        <f t="shared" si="7"/>
        <v>0.2989321504846394</v>
      </c>
    </row>
    <row r="28" spans="1:25" ht="19.5" customHeight="1">
      <c r="A28" s="250" t="s">
        <v>345</v>
      </c>
      <c r="B28" s="247">
        <v>8506</v>
      </c>
      <c r="C28" s="245">
        <v>7766</v>
      </c>
      <c r="D28" s="246">
        <v>0</v>
      </c>
      <c r="E28" s="293">
        <v>0</v>
      </c>
      <c r="F28" s="229">
        <f>SUM(B28:E28)</f>
        <v>16272</v>
      </c>
      <c r="G28" s="248">
        <f>F28/$F$9</f>
        <v>0.019632730870394053</v>
      </c>
      <c r="H28" s="247">
        <v>8350</v>
      </c>
      <c r="I28" s="245">
        <v>7407</v>
      </c>
      <c r="J28" s="246"/>
      <c r="K28" s="293"/>
      <c r="L28" s="294">
        <f>SUM(H28:K28)</f>
        <v>15757</v>
      </c>
      <c r="M28" s="295" t="s">
        <v>50</v>
      </c>
      <c r="N28" s="247">
        <v>57059</v>
      </c>
      <c r="O28" s="245">
        <v>53184</v>
      </c>
      <c r="P28" s="246"/>
      <c r="Q28" s="293"/>
      <c r="R28" s="294">
        <f>SUM(N28:Q28)</f>
        <v>110243</v>
      </c>
      <c r="S28" s="248">
        <f>R28/$R$9</f>
        <v>0.019005208533561538</v>
      </c>
      <c r="T28" s="247">
        <v>58551</v>
      </c>
      <c r="U28" s="245">
        <v>54159</v>
      </c>
      <c r="V28" s="246"/>
      <c r="W28" s="293"/>
      <c r="X28" s="280">
        <f>SUM(T28:W28)</f>
        <v>112710</v>
      </c>
      <c r="Y28" s="244">
        <f>IF(ISERROR(R28/X28-1),"         /0",IF(R28/X28&gt;5,"  *  ",(R28/X28-1)))</f>
        <v>-0.021888031230591798</v>
      </c>
    </row>
    <row r="29" spans="1:25" ht="19.5" customHeight="1">
      <c r="A29" s="250" t="s">
        <v>346</v>
      </c>
      <c r="B29" s="247">
        <v>1207</v>
      </c>
      <c r="C29" s="245">
        <v>0</v>
      </c>
      <c r="D29" s="246">
        <v>0</v>
      </c>
      <c r="E29" s="293">
        <v>0</v>
      </c>
      <c r="F29" s="294">
        <f>SUM(B29:E29)</f>
        <v>1207</v>
      </c>
      <c r="G29" s="248">
        <f>F29/$F$9</f>
        <v>0.0014562872517555078</v>
      </c>
      <c r="H29" s="247">
        <v>881</v>
      </c>
      <c r="I29" s="245"/>
      <c r="J29" s="246"/>
      <c r="K29" s="293"/>
      <c r="L29" s="294">
        <f>SUM(H29:K29)</f>
        <v>881</v>
      </c>
      <c r="M29" s="295">
        <f>IF(ISERROR(F29/L29-1),"         /0",(F29/L29-1))</f>
        <v>0.3700340522133938</v>
      </c>
      <c r="N29" s="247">
        <v>5617</v>
      </c>
      <c r="O29" s="245">
        <v>0</v>
      </c>
      <c r="P29" s="246"/>
      <c r="Q29" s="293"/>
      <c r="R29" s="294">
        <f>SUM(N29:Q29)</f>
        <v>5617</v>
      </c>
      <c r="S29" s="248">
        <f>R29/$R$9</f>
        <v>0.0009683359155049767</v>
      </c>
      <c r="T29" s="247">
        <v>5093</v>
      </c>
      <c r="U29" s="245">
        <v>0</v>
      </c>
      <c r="V29" s="246"/>
      <c r="W29" s="293"/>
      <c r="X29" s="280">
        <f>SUM(T29:W29)</f>
        <v>5093</v>
      </c>
      <c r="Y29" s="244">
        <f>IF(ISERROR(R29/X29-1),"         /0",IF(R29/X29&gt;5,"  *  ",(R29/X29-1)))</f>
        <v>0.10288631454938146</v>
      </c>
    </row>
    <row r="30" spans="1:25" ht="19.5" customHeight="1" thickBot="1">
      <c r="A30" s="250" t="s">
        <v>56</v>
      </c>
      <c r="B30" s="247">
        <v>563</v>
      </c>
      <c r="C30" s="245">
        <v>0</v>
      </c>
      <c r="D30" s="246">
        <v>0</v>
      </c>
      <c r="E30" s="293">
        <v>0</v>
      </c>
      <c r="F30" s="294">
        <f t="shared" si="0"/>
        <v>563</v>
      </c>
      <c r="G30" s="248">
        <f t="shared" si="1"/>
        <v>0.0006792789749282111</v>
      </c>
      <c r="H30" s="247">
        <v>600</v>
      </c>
      <c r="I30" s="245">
        <v>0</v>
      </c>
      <c r="J30" s="246"/>
      <c r="K30" s="293"/>
      <c r="L30" s="294">
        <f t="shared" si="2"/>
        <v>600</v>
      </c>
      <c r="M30" s="295">
        <f t="shared" si="3"/>
        <v>-0.06166666666666665</v>
      </c>
      <c r="N30" s="247">
        <v>2646</v>
      </c>
      <c r="O30" s="245">
        <v>0</v>
      </c>
      <c r="P30" s="246">
        <v>2</v>
      </c>
      <c r="Q30" s="293">
        <v>2</v>
      </c>
      <c r="R30" s="294">
        <f t="shared" si="4"/>
        <v>2650</v>
      </c>
      <c r="S30" s="248">
        <f t="shared" si="5"/>
        <v>0.0004568435421200264</v>
      </c>
      <c r="T30" s="247">
        <v>3012</v>
      </c>
      <c r="U30" s="245">
        <v>0</v>
      </c>
      <c r="V30" s="246">
        <v>14</v>
      </c>
      <c r="W30" s="293">
        <v>231</v>
      </c>
      <c r="X30" s="280">
        <f t="shared" si="6"/>
        <v>3257</v>
      </c>
      <c r="Y30" s="244">
        <f t="shared" si="7"/>
        <v>-0.1863678231501381</v>
      </c>
    </row>
    <row r="31" spans="1:25" s="283" customFormat="1" ht="19.5" customHeight="1">
      <c r="A31" s="292" t="s">
        <v>58</v>
      </c>
      <c r="B31" s="289">
        <f>SUM(B32:B41)</f>
        <v>103089</v>
      </c>
      <c r="C31" s="288">
        <f>SUM(C32:C41)</f>
        <v>95525</v>
      </c>
      <c r="D31" s="287">
        <f>SUM(D32:D41)</f>
        <v>3181</v>
      </c>
      <c r="E31" s="286">
        <f>SUM(E32:E41)</f>
        <v>3434</v>
      </c>
      <c r="F31" s="285">
        <f t="shared" si="0"/>
        <v>205229</v>
      </c>
      <c r="G31" s="290">
        <f t="shared" si="1"/>
        <v>0.24761588764749887</v>
      </c>
      <c r="H31" s="289">
        <f>SUM(H32:H41)</f>
        <v>88405</v>
      </c>
      <c r="I31" s="288">
        <f>SUM(I32:I41)</f>
        <v>80870</v>
      </c>
      <c r="J31" s="287">
        <f>SUM(J32:J41)</f>
        <v>799</v>
      </c>
      <c r="K31" s="286">
        <f>SUM(K32:K41)</f>
        <v>998</v>
      </c>
      <c r="L31" s="285">
        <f t="shared" si="2"/>
        <v>171072</v>
      </c>
      <c r="M31" s="291">
        <f t="shared" si="3"/>
        <v>0.19966446876169108</v>
      </c>
      <c r="N31" s="289">
        <f>SUM(N32:N41)</f>
        <v>685612</v>
      </c>
      <c r="O31" s="288">
        <f>SUM(O32:O41)</f>
        <v>660621</v>
      </c>
      <c r="P31" s="287">
        <f>SUM(P32:P41)</f>
        <v>30324</v>
      </c>
      <c r="Q31" s="286">
        <f>SUM(Q32:Q41)</f>
        <v>31153</v>
      </c>
      <c r="R31" s="285">
        <f t="shared" si="4"/>
        <v>1407710</v>
      </c>
      <c r="S31" s="290">
        <f t="shared" si="5"/>
        <v>0.2426804613878424</v>
      </c>
      <c r="T31" s="289">
        <f>SUM(T32:T41)</f>
        <v>644400</v>
      </c>
      <c r="U31" s="288">
        <f>SUM(U32:U41)</f>
        <v>615275</v>
      </c>
      <c r="V31" s="287">
        <f>SUM(V32:V41)</f>
        <v>9832</v>
      </c>
      <c r="W31" s="286">
        <f>SUM(W32:W41)</f>
        <v>9403</v>
      </c>
      <c r="X31" s="285">
        <f t="shared" si="6"/>
        <v>1278910</v>
      </c>
      <c r="Y31" s="284">
        <f t="shared" si="7"/>
        <v>0.10071076150784664</v>
      </c>
    </row>
    <row r="32" spans="1:25" s="220" customFormat="1" ht="19.5" customHeight="1">
      <c r="A32" s="235" t="s">
        <v>347</v>
      </c>
      <c r="B32" s="233">
        <v>64060</v>
      </c>
      <c r="C32" s="230">
        <v>58193</v>
      </c>
      <c r="D32" s="229">
        <v>2527</v>
      </c>
      <c r="E32" s="281">
        <v>2779</v>
      </c>
      <c r="F32" s="280">
        <f t="shared" si="0"/>
        <v>127559</v>
      </c>
      <c r="G32" s="232">
        <f t="shared" si="1"/>
        <v>0.15390434593759802</v>
      </c>
      <c r="H32" s="233">
        <v>60827</v>
      </c>
      <c r="I32" s="230">
        <v>54578</v>
      </c>
      <c r="J32" s="229">
        <v>624</v>
      </c>
      <c r="K32" s="281">
        <v>669</v>
      </c>
      <c r="L32" s="280">
        <f t="shared" si="2"/>
        <v>116698</v>
      </c>
      <c r="M32" s="282">
        <f t="shared" si="3"/>
        <v>0.09306928996212438</v>
      </c>
      <c r="N32" s="233">
        <v>444034</v>
      </c>
      <c r="O32" s="230">
        <v>421210</v>
      </c>
      <c r="P32" s="229">
        <v>22664</v>
      </c>
      <c r="Q32" s="281">
        <v>22922</v>
      </c>
      <c r="R32" s="280">
        <f t="shared" si="4"/>
        <v>910830</v>
      </c>
      <c r="S32" s="232">
        <f t="shared" si="5"/>
        <v>0.15702143527139006</v>
      </c>
      <c r="T32" s="231">
        <v>433002</v>
      </c>
      <c r="U32" s="230">
        <v>411252</v>
      </c>
      <c r="V32" s="229">
        <v>1784</v>
      </c>
      <c r="W32" s="281">
        <v>1664</v>
      </c>
      <c r="X32" s="280">
        <f t="shared" si="6"/>
        <v>847702</v>
      </c>
      <c r="Y32" s="228">
        <f t="shared" si="7"/>
        <v>0.07446956595596088</v>
      </c>
    </row>
    <row r="33" spans="1:25" s="220" customFormat="1" ht="19.5" customHeight="1">
      <c r="A33" s="235" t="s">
        <v>348</v>
      </c>
      <c r="B33" s="233">
        <v>26490</v>
      </c>
      <c r="C33" s="230">
        <v>24958</v>
      </c>
      <c r="D33" s="229">
        <v>2</v>
      </c>
      <c r="E33" s="281">
        <v>0</v>
      </c>
      <c r="F33" s="280">
        <f t="shared" si="0"/>
        <v>51450</v>
      </c>
      <c r="G33" s="232">
        <f t="shared" si="1"/>
        <v>0.06207620472478946</v>
      </c>
      <c r="H33" s="233">
        <v>16086</v>
      </c>
      <c r="I33" s="230">
        <v>15083</v>
      </c>
      <c r="J33" s="229">
        <v>2</v>
      </c>
      <c r="K33" s="281">
        <v>5</v>
      </c>
      <c r="L33" s="280">
        <f t="shared" si="2"/>
        <v>31176</v>
      </c>
      <c r="M33" s="282">
        <f t="shared" si="3"/>
        <v>0.6503079291762894</v>
      </c>
      <c r="N33" s="233">
        <v>156525</v>
      </c>
      <c r="O33" s="230">
        <v>152566</v>
      </c>
      <c r="P33" s="229">
        <v>3297</v>
      </c>
      <c r="Q33" s="281">
        <v>3536</v>
      </c>
      <c r="R33" s="280">
        <f t="shared" si="4"/>
        <v>315924</v>
      </c>
      <c r="S33" s="232">
        <f t="shared" si="5"/>
        <v>0.05446333554744424</v>
      </c>
      <c r="T33" s="231">
        <v>114190</v>
      </c>
      <c r="U33" s="230">
        <v>111725</v>
      </c>
      <c r="V33" s="229">
        <v>1286</v>
      </c>
      <c r="W33" s="281">
        <v>1307</v>
      </c>
      <c r="X33" s="280">
        <f t="shared" si="6"/>
        <v>228508</v>
      </c>
      <c r="Y33" s="228">
        <f t="shared" si="7"/>
        <v>0.3825511579463301</v>
      </c>
    </row>
    <row r="34" spans="1:25" s="220" customFormat="1" ht="19.5" customHeight="1">
      <c r="A34" s="235" t="s">
        <v>349</v>
      </c>
      <c r="B34" s="233">
        <v>4048</v>
      </c>
      <c r="C34" s="230">
        <v>4149</v>
      </c>
      <c r="D34" s="229">
        <v>389</v>
      </c>
      <c r="E34" s="281">
        <v>387</v>
      </c>
      <c r="F34" s="280">
        <f t="shared" si="0"/>
        <v>8973</v>
      </c>
      <c r="G34" s="232">
        <f t="shared" si="1"/>
        <v>0.010826234888154243</v>
      </c>
      <c r="H34" s="233">
        <v>3309</v>
      </c>
      <c r="I34" s="230">
        <v>3787</v>
      </c>
      <c r="J34" s="229">
        <v>57</v>
      </c>
      <c r="K34" s="281">
        <v>206</v>
      </c>
      <c r="L34" s="280">
        <f t="shared" si="2"/>
        <v>7359</v>
      </c>
      <c r="M34" s="282">
        <f t="shared" si="3"/>
        <v>0.21932327761924175</v>
      </c>
      <c r="N34" s="233">
        <v>30363</v>
      </c>
      <c r="O34" s="230">
        <v>31636</v>
      </c>
      <c r="P34" s="229">
        <v>2777</v>
      </c>
      <c r="Q34" s="281">
        <v>3010</v>
      </c>
      <c r="R34" s="280">
        <f t="shared" si="4"/>
        <v>67786</v>
      </c>
      <c r="S34" s="232">
        <f t="shared" si="5"/>
        <v>0.011685885413640797</v>
      </c>
      <c r="T34" s="231">
        <v>36960</v>
      </c>
      <c r="U34" s="230">
        <v>37433</v>
      </c>
      <c r="V34" s="229">
        <v>3555</v>
      </c>
      <c r="W34" s="281">
        <v>3134</v>
      </c>
      <c r="X34" s="280">
        <f t="shared" si="6"/>
        <v>81082</v>
      </c>
      <c r="Y34" s="228">
        <f t="shared" si="7"/>
        <v>-0.1639821415357292</v>
      </c>
    </row>
    <row r="35" spans="1:25" s="220" customFormat="1" ht="19.5" customHeight="1">
      <c r="A35" s="235" t="s">
        <v>350</v>
      </c>
      <c r="B35" s="233">
        <v>3641</v>
      </c>
      <c r="C35" s="230">
        <v>4414</v>
      </c>
      <c r="D35" s="229">
        <v>49</v>
      </c>
      <c r="E35" s="281">
        <v>51</v>
      </c>
      <c r="F35" s="280">
        <f>SUM(B35:E35)</f>
        <v>8155</v>
      </c>
      <c r="G35" s="232">
        <f>F35/$F$9</f>
        <v>0.009839289592432614</v>
      </c>
      <c r="H35" s="233">
        <v>2705</v>
      </c>
      <c r="I35" s="230">
        <v>2891</v>
      </c>
      <c r="J35" s="229">
        <v>106</v>
      </c>
      <c r="K35" s="281">
        <v>106</v>
      </c>
      <c r="L35" s="280">
        <f>SUM(H35:K35)</f>
        <v>5808</v>
      </c>
      <c r="M35" s="282">
        <f>IF(ISERROR(F35/L35-1),"         /0",(F35/L35-1))</f>
        <v>0.4040977961432506</v>
      </c>
      <c r="N35" s="233">
        <v>23453</v>
      </c>
      <c r="O35" s="230">
        <v>28214</v>
      </c>
      <c r="P35" s="229">
        <v>1077</v>
      </c>
      <c r="Q35" s="281">
        <v>1192</v>
      </c>
      <c r="R35" s="280">
        <f>SUM(N35:Q35)</f>
        <v>53936</v>
      </c>
      <c r="S35" s="232">
        <f>R35/$R$9</f>
        <v>0.009298231429353111</v>
      </c>
      <c r="T35" s="231">
        <v>18527</v>
      </c>
      <c r="U35" s="230">
        <v>18583</v>
      </c>
      <c r="V35" s="229">
        <v>2412</v>
      </c>
      <c r="W35" s="281">
        <v>2645</v>
      </c>
      <c r="X35" s="280">
        <f>SUM(T35:W35)</f>
        <v>42167</v>
      </c>
      <c r="Y35" s="228">
        <f>IF(ISERROR(R35/X35-1),"         /0",IF(R35/X35&gt;5,"  *  ",(R35/X35-1)))</f>
        <v>0.27910451300780226</v>
      </c>
    </row>
    <row r="36" spans="1:25" s="220" customFormat="1" ht="19.5" customHeight="1">
      <c r="A36" s="235" t="s">
        <v>351</v>
      </c>
      <c r="B36" s="233">
        <v>1996</v>
      </c>
      <c r="C36" s="230">
        <v>1815</v>
      </c>
      <c r="D36" s="229">
        <v>88</v>
      </c>
      <c r="E36" s="281">
        <v>91</v>
      </c>
      <c r="F36" s="280">
        <f>SUM(B36:E36)</f>
        <v>3990</v>
      </c>
      <c r="G36" s="232">
        <f>F36/$F$9</f>
        <v>0.004814073019473468</v>
      </c>
      <c r="H36" s="233">
        <v>4267</v>
      </c>
      <c r="I36" s="230">
        <v>3586</v>
      </c>
      <c r="J36" s="229"/>
      <c r="K36" s="281"/>
      <c r="L36" s="280">
        <f>SUM(H36:K36)</f>
        <v>7853</v>
      </c>
      <c r="M36" s="282">
        <f>IF(ISERROR(F36/L36-1),"         /0",(F36/L36-1))</f>
        <v>-0.4919139182478034</v>
      </c>
      <c r="N36" s="233">
        <v>13964</v>
      </c>
      <c r="O36" s="230">
        <v>13697</v>
      </c>
      <c r="P36" s="229">
        <v>136</v>
      </c>
      <c r="Q36" s="281">
        <v>112</v>
      </c>
      <c r="R36" s="280">
        <f>SUM(N36:Q36)</f>
        <v>27909</v>
      </c>
      <c r="S36" s="232">
        <f>R36/$R$9</f>
        <v>0.004811338270576535</v>
      </c>
      <c r="T36" s="231">
        <v>36732</v>
      </c>
      <c r="U36" s="230">
        <v>32832</v>
      </c>
      <c r="V36" s="229">
        <v>33</v>
      </c>
      <c r="W36" s="281">
        <v>6</v>
      </c>
      <c r="X36" s="280">
        <f>SUM(T36:W36)</f>
        <v>69603</v>
      </c>
      <c r="Y36" s="228">
        <f>IF(ISERROR(R36/X36-1),"         /0",IF(R36/X36&gt;5,"  *  ",(R36/X36-1)))</f>
        <v>-0.5990259040558596</v>
      </c>
    </row>
    <row r="37" spans="1:25" s="220" customFormat="1" ht="19.5" customHeight="1">
      <c r="A37" s="235" t="s">
        <v>352</v>
      </c>
      <c r="B37" s="233">
        <v>1257</v>
      </c>
      <c r="C37" s="230">
        <v>875</v>
      </c>
      <c r="D37" s="229">
        <v>0</v>
      </c>
      <c r="E37" s="281">
        <v>0</v>
      </c>
      <c r="F37" s="280">
        <f>SUM(B37:E37)</f>
        <v>2132</v>
      </c>
      <c r="G37" s="232">
        <f>F37/$F$9</f>
        <v>0.0025723317487512365</v>
      </c>
      <c r="H37" s="233">
        <v>457</v>
      </c>
      <c r="I37" s="230">
        <v>381</v>
      </c>
      <c r="J37" s="229"/>
      <c r="K37" s="281"/>
      <c r="L37" s="280">
        <f>SUM(H37:K37)</f>
        <v>838</v>
      </c>
      <c r="M37" s="282">
        <f>IF(ISERROR(F37/L37-1),"         /0",(F37/L37-1))</f>
        <v>1.5441527446300718</v>
      </c>
      <c r="N37" s="233">
        <v>7829</v>
      </c>
      <c r="O37" s="230">
        <v>6124</v>
      </c>
      <c r="P37" s="229">
        <v>2</v>
      </c>
      <c r="Q37" s="281">
        <v>6</v>
      </c>
      <c r="R37" s="280">
        <f>SUM(N37:Q37)</f>
        <v>13961</v>
      </c>
      <c r="S37" s="232">
        <f>R37/$R$9</f>
        <v>0.0024067896949198824</v>
      </c>
      <c r="T37" s="231">
        <v>1799</v>
      </c>
      <c r="U37" s="230">
        <v>1102</v>
      </c>
      <c r="V37" s="229"/>
      <c r="W37" s="281">
        <v>3</v>
      </c>
      <c r="X37" s="280">
        <f>SUM(T37:W37)</f>
        <v>2904</v>
      </c>
      <c r="Y37" s="228">
        <f>IF(ISERROR(R37/X37-1),"         /0",IF(R37/X37&gt;5,"  *  ",(R37/X37-1)))</f>
        <v>3.807506887052342</v>
      </c>
    </row>
    <row r="38" spans="1:25" s="220" customFormat="1" ht="19.5" customHeight="1">
      <c r="A38" s="235" t="s">
        <v>353</v>
      </c>
      <c r="B38" s="233">
        <v>1208</v>
      </c>
      <c r="C38" s="230">
        <v>776</v>
      </c>
      <c r="D38" s="229">
        <v>2</v>
      </c>
      <c r="E38" s="281">
        <v>2</v>
      </c>
      <c r="F38" s="280">
        <f>SUM(B38:E38)</f>
        <v>1988</v>
      </c>
      <c r="G38" s="232">
        <f>F38/$F$9</f>
        <v>0.002398590767597307</v>
      </c>
      <c r="H38" s="233">
        <v>512</v>
      </c>
      <c r="I38" s="230">
        <v>418</v>
      </c>
      <c r="J38" s="229">
        <v>10</v>
      </c>
      <c r="K38" s="281">
        <v>12</v>
      </c>
      <c r="L38" s="280">
        <f>SUM(H38:K38)</f>
        <v>952</v>
      </c>
      <c r="M38" s="282">
        <f>IF(ISERROR(F38/L38-1),"         /0",(F38/L38-1))</f>
        <v>1.0882352941176472</v>
      </c>
      <c r="N38" s="233">
        <v>6324</v>
      </c>
      <c r="O38" s="230">
        <v>5175</v>
      </c>
      <c r="P38" s="229">
        <v>28</v>
      </c>
      <c r="Q38" s="281">
        <v>37</v>
      </c>
      <c r="R38" s="280">
        <f>SUM(N38:Q38)</f>
        <v>11564</v>
      </c>
      <c r="S38" s="232">
        <f>R38/$R$9</f>
        <v>0.0019935617815381077</v>
      </c>
      <c r="T38" s="231">
        <v>2065</v>
      </c>
      <c r="U38" s="230">
        <v>1879</v>
      </c>
      <c r="V38" s="229">
        <v>125</v>
      </c>
      <c r="W38" s="281">
        <v>130</v>
      </c>
      <c r="X38" s="280">
        <f>SUM(T38:W38)</f>
        <v>4199</v>
      </c>
      <c r="Y38" s="228">
        <f>IF(ISERROR(R38/X38-1),"         /0",IF(R38/X38&gt;5,"  *  ",(R38/X38-1)))</f>
        <v>1.7539890450107167</v>
      </c>
    </row>
    <row r="39" spans="1:25" s="220" customFormat="1" ht="19.5" customHeight="1">
      <c r="A39" s="235" t="s">
        <v>354</v>
      </c>
      <c r="B39" s="233">
        <v>225</v>
      </c>
      <c r="C39" s="230">
        <v>193</v>
      </c>
      <c r="D39" s="229">
        <v>0</v>
      </c>
      <c r="E39" s="281">
        <v>0</v>
      </c>
      <c r="F39" s="280">
        <f t="shared" si="0"/>
        <v>418</v>
      </c>
      <c r="G39" s="232">
        <f t="shared" si="1"/>
        <v>0.0005043314591829347</v>
      </c>
      <c r="H39" s="233">
        <v>107</v>
      </c>
      <c r="I39" s="230">
        <v>62</v>
      </c>
      <c r="J39" s="229"/>
      <c r="K39" s="281"/>
      <c r="L39" s="280">
        <f t="shared" si="2"/>
        <v>169</v>
      </c>
      <c r="M39" s="282">
        <f t="shared" si="3"/>
        <v>1.473372781065089</v>
      </c>
      <c r="N39" s="233">
        <v>1714</v>
      </c>
      <c r="O39" s="230">
        <v>1092</v>
      </c>
      <c r="P39" s="229"/>
      <c r="Q39" s="281"/>
      <c r="R39" s="280">
        <f t="shared" si="4"/>
        <v>2806</v>
      </c>
      <c r="S39" s="232">
        <f t="shared" si="5"/>
        <v>0.00048373697327879026</v>
      </c>
      <c r="T39" s="231">
        <v>403</v>
      </c>
      <c r="U39" s="230">
        <v>181</v>
      </c>
      <c r="V39" s="229">
        <v>1</v>
      </c>
      <c r="W39" s="281">
        <v>1</v>
      </c>
      <c r="X39" s="280">
        <f t="shared" si="6"/>
        <v>586</v>
      </c>
      <c r="Y39" s="228">
        <f t="shared" si="7"/>
        <v>3.78839590443686</v>
      </c>
    </row>
    <row r="40" spans="1:25" s="220" customFormat="1" ht="19.5" customHeight="1">
      <c r="A40" s="235" t="s">
        <v>355</v>
      </c>
      <c r="B40" s="233">
        <v>79</v>
      </c>
      <c r="C40" s="230">
        <v>52</v>
      </c>
      <c r="D40" s="229">
        <v>124</v>
      </c>
      <c r="E40" s="281">
        <v>124</v>
      </c>
      <c r="F40" s="280">
        <f t="shared" si="0"/>
        <v>379</v>
      </c>
      <c r="G40" s="232">
        <f t="shared" si="1"/>
        <v>0.00045727661012041215</v>
      </c>
      <c r="H40" s="233">
        <v>42</v>
      </c>
      <c r="I40" s="230">
        <v>32</v>
      </c>
      <c r="J40" s="229"/>
      <c r="K40" s="281"/>
      <c r="L40" s="280">
        <f t="shared" si="2"/>
        <v>74</v>
      </c>
      <c r="M40" s="282">
        <f t="shared" si="3"/>
        <v>4.121621621621622</v>
      </c>
      <c r="N40" s="233">
        <v>566</v>
      </c>
      <c r="O40" s="230">
        <v>328</v>
      </c>
      <c r="P40" s="229">
        <v>126</v>
      </c>
      <c r="Q40" s="281">
        <v>125</v>
      </c>
      <c r="R40" s="280">
        <f t="shared" si="4"/>
        <v>1145</v>
      </c>
      <c r="S40" s="232">
        <f t="shared" si="5"/>
        <v>0.00019739088895374726</v>
      </c>
      <c r="T40" s="231">
        <v>289</v>
      </c>
      <c r="U40" s="230">
        <v>95</v>
      </c>
      <c r="V40" s="229">
        <v>627</v>
      </c>
      <c r="W40" s="281">
        <v>500</v>
      </c>
      <c r="X40" s="280">
        <f t="shared" si="6"/>
        <v>1511</v>
      </c>
      <c r="Y40" s="228">
        <f t="shared" si="7"/>
        <v>-0.2422236929185969</v>
      </c>
    </row>
    <row r="41" spans="1:25" s="220" customFormat="1" ht="19.5" customHeight="1" thickBot="1">
      <c r="A41" s="250" t="s">
        <v>56</v>
      </c>
      <c r="B41" s="247">
        <v>85</v>
      </c>
      <c r="C41" s="245">
        <v>100</v>
      </c>
      <c r="D41" s="246">
        <v>0</v>
      </c>
      <c r="E41" s="293">
        <v>0</v>
      </c>
      <c r="F41" s="294">
        <f>SUM(B41:E41)</f>
        <v>185</v>
      </c>
      <c r="G41" s="248">
        <f>F41/$F$9</f>
        <v>0.00022320889939914578</v>
      </c>
      <c r="H41" s="247">
        <v>93</v>
      </c>
      <c r="I41" s="245">
        <v>52</v>
      </c>
      <c r="J41" s="246"/>
      <c r="K41" s="293"/>
      <c r="L41" s="294">
        <f>SUM(H41:K41)</f>
        <v>145</v>
      </c>
      <c r="M41" s="295">
        <f>IF(ISERROR(F41/L41-1),"         /0",(F41/L41-1))</f>
        <v>0.27586206896551735</v>
      </c>
      <c r="N41" s="247">
        <v>840</v>
      </c>
      <c r="O41" s="245">
        <v>579</v>
      </c>
      <c r="P41" s="246">
        <v>217</v>
      </c>
      <c r="Q41" s="293">
        <v>213</v>
      </c>
      <c r="R41" s="294">
        <f>SUM(N41:Q41)</f>
        <v>1849</v>
      </c>
      <c r="S41" s="248">
        <f>R41/$R$9</f>
        <v>0.00031875611674714294</v>
      </c>
      <c r="T41" s="294">
        <v>433</v>
      </c>
      <c r="U41" s="245">
        <v>193</v>
      </c>
      <c r="V41" s="246">
        <v>9</v>
      </c>
      <c r="W41" s="293">
        <v>13</v>
      </c>
      <c r="X41" s="294">
        <f>SUM(T41:W41)</f>
        <v>648</v>
      </c>
      <c r="Y41" s="244">
        <f>IF(ISERROR(R41/X41-1),"         /0",IF(R41/X41&gt;5,"  *  ",(R41/X41-1)))</f>
        <v>1.8533950617283952</v>
      </c>
    </row>
    <row r="42" spans="1:25" s="283" customFormat="1" ht="19.5" customHeight="1">
      <c r="A42" s="292" t="s">
        <v>57</v>
      </c>
      <c r="B42" s="289">
        <f>SUM(B43:B45)</f>
        <v>9247</v>
      </c>
      <c r="C42" s="288">
        <f>SUM(C43:C45)</f>
        <v>8152</v>
      </c>
      <c r="D42" s="287">
        <f>SUM(D43:D45)</f>
        <v>4</v>
      </c>
      <c r="E42" s="286">
        <f>SUM(E43:E45)</f>
        <v>3</v>
      </c>
      <c r="F42" s="285">
        <f t="shared" si="0"/>
        <v>17406</v>
      </c>
      <c r="G42" s="290">
        <f t="shared" si="1"/>
        <v>0.02100094109698125</v>
      </c>
      <c r="H42" s="289">
        <f>SUM(H43:H45)</f>
        <v>7902</v>
      </c>
      <c r="I42" s="288">
        <f>SUM(I43:I45)</f>
        <v>6192</v>
      </c>
      <c r="J42" s="287">
        <f>SUM(J43:J45)</f>
        <v>0</v>
      </c>
      <c r="K42" s="286">
        <f>SUM(K43:K45)</f>
        <v>0</v>
      </c>
      <c r="L42" s="285">
        <f t="shared" si="2"/>
        <v>14094</v>
      </c>
      <c r="M42" s="291">
        <f t="shared" si="3"/>
        <v>0.23499361430395904</v>
      </c>
      <c r="N42" s="289">
        <f>SUM(N43:N45)</f>
        <v>59102</v>
      </c>
      <c r="O42" s="288">
        <f>SUM(O43:O45)</f>
        <v>58928</v>
      </c>
      <c r="P42" s="287">
        <f>SUM(P43:P45)</f>
        <v>617</v>
      </c>
      <c r="Q42" s="286">
        <f>SUM(Q43:Q45)</f>
        <v>713</v>
      </c>
      <c r="R42" s="285">
        <f t="shared" si="4"/>
        <v>119360</v>
      </c>
      <c r="S42" s="290">
        <f t="shared" si="5"/>
        <v>0.020576922712243907</v>
      </c>
      <c r="T42" s="289">
        <f>SUM(T43:T45)</f>
        <v>49552</v>
      </c>
      <c r="U42" s="288">
        <f>SUM(U43:U45)</f>
        <v>47593</v>
      </c>
      <c r="V42" s="287">
        <f>SUM(V43:V45)</f>
        <v>476</v>
      </c>
      <c r="W42" s="286">
        <f>SUM(W43:W45)</f>
        <v>433</v>
      </c>
      <c r="X42" s="285">
        <f t="shared" si="6"/>
        <v>98054</v>
      </c>
      <c r="Y42" s="284">
        <f t="shared" si="7"/>
        <v>0.2172884329043181</v>
      </c>
    </row>
    <row r="43" spans="1:25" ht="19.5" customHeight="1">
      <c r="A43" s="235" t="s">
        <v>356</v>
      </c>
      <c r="B43" s="233">
        <v>6416</v>
      </c>
      <c r="C43" s="230">
        <v>5186</v>
      </c>
      <c r="D43" s="229">
        <v>4</v>
      </c>
      <c r="E43" s="281">
        <v>3</v>
      </c>
      <c r="F43" s="280">
        <f t="shared" si="0"/>
        <v>11609</v>
      </c>
      <c r="G43" s="232">
        <f t="shared" si="1"/>
        <v>0.014006660070944234</v>
      </c>
      <c r="H43" s="233">
        <v>6153</v>
      </c>
      <c r="I43" s="230">
        <v>4489</v>
      </c>
      <c r="J43" s="229"/>
      <c r="K43" s="281"/>
      <c r="L43" s="280">
        <f t="shared" si="2"/>
        <v>10642</v>
      </c>
      <c r="M43" s="282">
        <f t="shared" si="3"/>
        <v>0.0908663785002819</v>
      </c>
      <c r="N43" s="233">
        <v>41466</v>
      </c>
      <c r="O43" s="230">
        <v>39806</v>
      </c>
      <c r="P43" s="229">
        <v>450</v>
      </c>
      <c r="Q43" s="281">
        <v>446</v>
      </c>
      <c r="R43" s="280">
        <f t="shared" si="4"/>
        <v>82168</v>
      </c>
      <c r="S43" s="232">
        <f t="shared" si="5"/>
        <v>0.014165252893931446</v>
      </c>
      <c r="T43" s="231">
        <v>37372</v>
      </c>
      <c r="U43" s="230">
        <v>36468</v>
      </c>
      <c r="V43" s="229">
        <v>470</v>
      </c>
      <c r="W43" s="281">
        <v>424</v>
      </c>
      <c r="X43" s="280">
        <f t="shared" si="6"/>
        <v>74734</v>
      </c>
      <c r="Y43" s="228">
        <f t="shared" si="7"/>
        <v>0.09947279685283816</v>
      </c>
    </row>
    <row r="44" spans="1:25" ht="19.5" customHeight="1">
      <c r="A44" s="235" t="s">
        <v>357</v>
      </c>
      <c r="B44" s="233">
        <v>2782</v>
      </c>
      <c r="C44" s="230">
        <v>2817</v>
      </c>
      <c r="D44" s="229">
        <v>0</v>
      </c>
      <c r="E44" s="281">
        <v>0</v>
      </c>
      <c r="F44" s="280">
        <f t="shared" si="0"/>
        <v>5599</v>
      </c>
      <c r="G44" s="232">
        <f t="shared" si="1"/>
        <v>0.006755387176950363</v>
      </c>
      <c r="H44" s="233">
        <v>1680</v>
      </c>
      <c r="I44" s="230">
        <v>1670</v>
      </c>
      <c r="J44" s="229">
        <v>0</v>
      </c>
      <c r="K44" s="281"/>
      <c r="L44" s="280">
        <f t="shared" si="2"/>
        <v>3350</v>
      </c>
      <c r="M44" s="282">
        <f t="shared" si="3"/>
        <v>0.6713432835820896</v>
      </c>
      <c r="N44" s="233">
        <v>17241</v>
      </c>
      <c r="O44" s="230">
        <v>18088</v>
      </c>
      <c r="P44" s="229">
        <v>164</v>
      </c>
      <c r="Q44" s="281">
        <v>264</v>
      </c>
      <c r="R44" s="280">
        <f t="shared" si="4"/>
        <v>35757</v>
      </c>
      <c r="S44" s="232">
        <f t="shared" si="5"/>
        <v>0.00616428473040973</v>
      </c>
      <c r="T44" s="231">
        <v>11604</v>
      </c>
      <c r="U44" s="230">
        <v>10740</v>
      </c>
      <c r="V44" s="229">
        <v>0</v>
      </c>
      <c r="W44" s="281">
        <v>3</v>
      </c>
      <c r="X44" s="280">
        <f t="shared" si="6"/>
        <v>22347</v>
      </c>
      <c r="Y44" s="228">
        <f t="shared" si="7"/>
        <v>0.6000805477245268</v>
      </c>
    </row>
    <row r="45" spans="1:25" ht="19.5" customHeight="1" thickBot="1">
      <c r="A45" s="235" t="s">
        <v>56</v>
      </c>
      <c r="B45" s="233">
        <v>49</v>
      </c>
      <c r="C45" s="230">
        <v>149</v>
      </c>
      <c r="D45" s="229">
        <v>0</v>
      </c>
      <c r="E45" s="281">
        <v>0</v>
      </c>
      <c r="F45" s="280">
        <f t="shared" si="0"/>
        <v>198</v>
      </c>
      <c r="G45" s="232">
        <f t="shared" si="1"/>
        <v>0.00023889384908665331</v>
      </c>
      <c r="H45" s="233">
        <v>69</v>
      </c>
      <c r="I45" s="230">
        <v>33</v>
      </c>
      <c r="J45" s="229"/>
      <c r="K45" s="281"/>
      <c r="L45" s="280">
        <f t="shared" si="2"/>
        <v>102</v>
      </c>
      <c r="M45" s="282">
        <f t="shared" si="3"/>
        <v>0.9411764705882353</v>
      </c>
      <c r="N45" s="233">
        <v>395</v>
      </c>
      <c r="O45" s="230">
        <v>1034</v>
      </c>
      <c r="P45" s="229">
        <v>3</v>
      </c>
      <c r="Q45" s="281">
        <v>3</v>
      </c>
      <c r="R45" s="280">
        <f t="shared" si="4"/>
        <v>1435</v>
      </c>
      <c r="S45" s="232">
        <f t="shared" si="5"/>
        <v>0.0002473850879027313</v>
      </c>
      <c r="T45" s="231">
        <v>576</v>
      </c>
      <c r="U45" s="230">
        <v>385</v>
      </c>
      <c r="V45" s="229">
        <v>6</v>
      </c>
      <c r="W45" s="281">
        <v>6</v>
      </c>
      <c r="X45" s="280">
        <f t="shared" si="6"/>
        <v>973</v>
      </c>
      <c r="Y45" s="228">
        <f t="shared" si="7"/>
        <v>0.474820143884892</v>
      </c>
    </row>
    <row r="46" spans="1:25" s="220" customFormat="1" ht="19.5" customHeight="1" thickBot="1">
      <c r="A46" s="279" t="s">
        <v>56</v>
      </c>
      <c r="B46" s="276">
        <v>1723</v>
      </c>
      <c r="C46" s="275">
        <v>428</v>
      </c>
      <c r="D46" s="274">
        <v>7</v>
      </c>
      <c r="E46" s="273">
        <v>8</v>
      </c>
      <c r="F46" s="272">
        <f t="shared" si="0"/>
        <v>2166</v>
      </c>
      <c r="G46" s="277">
        <f t="shared" si="1"/>
        <v>0.0026133539248570257</v>
      </c>
      <c r="H46" s="276">
        <v>1183</v>
      </c>
      <c r="I46" s="275">
        <v>171</v>
      </c>
      <c r="J46" s="274">
        <v>19</v>
      </c>
      <c r="K46" s="273">
        <v>19</v>
      </c>
      <c r="L46" s="272">
        <f t="shared" si="2"/>
        <v>1392</v>
      </c>
      <c r="M46" s="278">
        <f t="shared" si="3"/>
        <v>0.5560344827586208</v>
      </c>
      <c r="N46" s="276">
        <v>10377</v>
      </c>
      <c r="O46" s="275">
        <v>2116</v>
      </c>
      <c r="P46" s="274">
        <v>22</v>
      </c>
      <c r="Q46" s="273">
        <v>15</v>
      </c>
      <c r="R46" s="272">
        <f t="shared" si="4"/>
        <v>12530</v>
      </c>
      <c r="S46" s="277">
        <f t="shared" si="5"/>
        <v>0.0021600941821750684</v>
      </c>
      <c r="T46" s="276">
        <v>8226</v>
      </c>
      <c r="U46" s="275">
        <v>919</v>
      </c>
      <c r="V46" s="274">
        <v>5073</v>
      </c>
      <c r="W46" s="273">
        <v>4307</v>
      </c>
      <c r="X46" s="272">
        <f t="shared" si="6"/>
        <v>18525</v>
      </c>
      <c r="Y46" s="271">
        <f t="shared" si="7"/>
        <v>-0.3236167341430499</v>
      </c>
    </row>
    <row r="47" ht="15" thickTop="1">
      <c r="A47" s="94" t="s">
        <v>43</v>
      </c>
    </row>
    <row r="48" ht="15">
      <c r="A48" s="94" t="s">
        <v>55</v>
      </c>
    </row>
  </sheetData>
  <sheetProtection/>
  <mergeCells count="26">
    <mergeCell ref="A4:Y4"/>
    <mergeCell ref="T7:U7"/>
    <mergeCell ref="L7:L8"/>
    <mergeCell ref="T6:X6"/>
    <mergeCell ref="J7:K7"/>
    <mergeCell ref="D7:E7"/>
    <mergeCell ref="R7:R8"/>
    <mergeCell ref="X7:X8"/>
    <mergeCell ref="N5:Y5"/>
    <mergeCell ref="P7:Q7"/>
    <mergeCell ref="X1:Y1"/>
    <mergeCell ref="A3:Y3"/>
    <mergeCell ref="A5:A8"/>
    <mergeCell ref="G6:G8"/>
    <mergeCell ref="B6:F6"/>
    <mergeCell ref="Y6:Y8"/>
    <mergeCell ref="F7:F8"/>
    <mergeCell ref="H7:I7"/>
    <mergeCell ref="V7:W7"/>
    <mergeCell ref="H6:L6"/>
    <mergeCell ref="N7:O7"/>
    <mergeCell ref="N6:R6"/>
    <mergeCell ref="B7:C7"/>
    <mergeCell ref="M6:M8"/>
    <mergeCell ref="S6:S8"/>
    <mergeCell ref="B5:M5"/>
  </mergeCells>
  <conditionalFormatting sqref="Y47:Y65536 M47:M65536 Y3 M3">
    <cfRule type="cellIs" priority="3" dxfId="93" operator="lessThan" stopIfTrue="1">
      <formula>0</formula>
    </cfRule>
  </conditionalFormatting>
  <conditionalFormatting sqref="M9:M46 Y9:Y46">
    <cfRule type="cellIs" priority="4" dxfId="94" operator="lessThan" stopIfTrue="1">
      <formula>0</formula>
    </cfRule>
    <cfRule type="cellIs" priority="5" dxfId="95" operator="greaterThanOrEqual" stopIfTrue="1">
      <formula>0</formula>
    </cfRule>
  </conditionalFormatting>
  <conditionalFormatting sqref="M5 Y5 Y7:Y8 M7:M8">
    <cfRule type="cellIs" priority="2" dxfId="93" operator="lessThan" stopIfTrue="1">
      <formula>0</formula>
    </cfRule>
  </conditionalFormatting>
  <conditionalFormatting sqref="M6 Y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Y67"/>
  <sheetViews>
    <sheetView showGridLines="0" zoomScale="80" zoomScaleNormal="80" zoomScalePageLayoutView="0" workbookViewId="0" topLeftCell="B1">
      <selection activeCell="T65" sqref="T65:W65"/>
    </sheetView>
  </sheetViews>
  <sheetFormatPr defaultColWidth="8.00390625" defaultRowHeight="15"/>
  <cols>
    <col min="1" max="1" width="25.8515625" style="128" customWidth="1"/>
    <col min="2" max="2" width="10.57421875" style="128" bestFit="1" customWidth="1"/>
    <col min="3" max="3" width="10.7109375" style="128" bestFit="1" customWidth="1"/>
    <col min="4" max="4" width="8.57421875" style="128" bestFit="1" customWidth="1"/>
    <col min="5" max="5" width="10.7109375" style="128" bestFit="1" customWidth="1"/>
    <col min="6" max="6" width="10.57421875" style="128" bestFit="1" customWidth="1"/>
    <col min="7" max="7" width="9.7109375" style="128" customWidth="1"/>
    <col min="8" max="8" width="10.57421875" style="128" bestFit="1" customWidth="1"/>
    <col min="9" max="9" width="10.7109375" style="128" bestFit="1" customWidth="1"/>
    <col min="10" max="10" width="8.57421875" style="128" customWidth="1"/>
    <col min="11" max="11" width="10.7109375" style="128" bestFit="1" customWidth="1"/>
    <col min="12" max="12" width="10.57421875" style="128" bestFit="1" customWidth="1"/>
    <col min="13" max="13" width="10.8515625" style="128" bestFit="1" customWidth="1"/>
    <col min="14" max="14" width="11.57421875" style="128" customWidth="1"/>
    <col min="15" max="15" width="11.28125" style="128" customWidth="1"/>
    <col min="16" max="16" width="9.00390625" style="128" customWidth="1"/>
    <col min="17" max="17" width="10.8515625" style="128" customWidth="1"/>
    <col min="18" max="18" width="12.7109375" style="128" bestFit="1" customWidth="1"/>
    <col min="19" max="19" width="9.8515625" style="128" bestFit="1" customWidth="1"/>
    <col min="20" max="21" width="11.140625" style="128" bestFit="1" customWidth="1"/>
    <col min="22" max="23" width="10.28125" style="128" customWidth="1"/>
    <col min="24" max="24" width="12.7109375" style="128" bestFit="1" customWidth="1"/>
    <col min="25" max="25" width="9.8515625" style="128" bestFit="1" customWidth="1"/>
    <col min="26" max="16384" width="8.00390625" style="128" customWidth="1"/>
  </cols>
  <sheetData>
    <row r="1" spans="24:25" ht="18.75" thickBot="1">
      <c r="X1" s="574" t="s">
        <v>28</v>
      </c>
      <c r="Y1" s="575"/>
    </row>
    <row r="2" ht="5.25" customHeight="1" thickBot="1"/>
    <row r="3" spans="1:25" ht="24" customHeight="1" thickTop="1">
      <c r="A3" s="643" t="s">
        <v>69</v>
      </c>
      <c r="B3" s="644"/>
      <c r="C3" s="644"/>
      <c r="D3" s="644"/>
      <c r="E3" s="644"/>
      <c r="F3" s="644"/>
      <c r="G3" s="644"/>
      <c r="H3" s="644"/>
      <c r="I3" s="644"/>
      <c r="J3" s="644"/>
      <c r="K3" s="644"/>
      <c r="L3" s="644"/>
      <c r="M3" s="644"/>
      <c r="N3" s="644"/>
      <c r="O3" s="644"/>
      <c r="P3" s="644"/>
      <c r="Q3" s="644"/>
      <c r="R3" s="644"/>
      <c r="S3" s="644"/>
      <c r="T3" s="644"/>
      <c r="U3" s="644"/>
      <c r="V3" s="644"/>
      <c r="W3" s="644"/>
      <c r="X3" s="644"/>
      <c r="Y3" s="645"/>
    </row>
    <row r="4" spans="1:25" ht="21" customHeight="1" thickBot="1">
      <c r="A4" s="652" t="s">
        <v>45</v>
      </c>
      <c r="B4" s="653"/>
      <c r="C4" s="653"/>
      <c r="D4" s="653"/>
      <c r="E4" s="653"/>
      <c r="F4" s="653"/>
      <c r="G4" s="653"/>
      <c r="H4" s="653"/>
      <c r="I4" s="653"/>
      <c r="J4" s="653"/>
      <c r="K4" s="653"/>
      <c r="L4" s="653"/>
      <c r="M4" s="653"/>
      <c r="N4" s="653"/>
      <c r="O4" s="653"/>
      <c r="P4" s="653"/>
      <c r="Q4" s="653"/>
      <c r="R4" s="653"/>
      <c r="S4" s="653"/>
      <c r="T4" s="653"/>
      <c r="U4" s="653"/>
      <c r="V4" s="653"/>
      <c r="W4" s="653"/>
      <c r="X4" s="653"/>
      <c r="Y4" s="654"/>
    </row>
    <row r="5" spans="1:25" s="270" customFormat="1" ht="15.75" customHeight="1" thickBot="1" thickTop="1">
      <c r="A5" s="655" t="s">
        <v>68</v>
      </c>
      <c r="B5" s="636" t="s">
        <v>36</v>
      </c>
      <c r="C5" s="637"/>
      <c r="D5" s="637"/>
      <c r="E5" s="637"/>
      <c r="F5" s="637"/>
      <c r="G5" s="637"/>
      <c r="H5" s="637"/>
      <c r="I5" s="637"/>
      <c r="J5" s="638"/>
      <c r="K5" s="638"/>
      <c r="L5" s="638"/>
      <c r="M5" s="639"/>
      <c r="N5" s="636" t="s">
        <v>35</v>
      </c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40"/>
    </row>
    <row r="6" spans="1:25" s="168" customFormat="1" ht="26.25" customHeight="1">
      <c r="A6" s="656"/>
      <c r="B6" s="628" t="s">
        <v>157</v>
      </c>
      <c r="C6" s="629"/>
      <c r="D6" s="629"/>
      <c r="E6" s="629"/>
      <c r="F6" s="629"/>
      <c r="G6" s="633" t="s">
        <v>34</v>
      </c>
      <c r="H6" s="628" t="s">
        <v>158</v>
      </c>
      <c r="I6" s="629"/>
      <c r="J6" s="629"/>
      <c r="K6" s="629"/>
      <c r="L6" s="629"/>
      <c r="M6" s="630" t="s">
        <v>33</v>
      </c>
      <c r="N6" s="628" t="s">
        <v>159</v>
      </c>
      <c r="O6" s="629"/>
      <c r="P6" s="629"/>
      <c r="Q6" s="629"/>
      <c r="R6" s="629"/>
      <c r="S6" s="633" t="s">
        <v>34</v>
      </c>
      <c r="T6" s="628" t="s">
        <v>160</v>
      </c>
      <c r="U6" s="629"/>
      <c r="V6" s="629"/>
      <c r="W6" s="629"/>
      <c r="X6" s="629"/>
      <c r="Y6" s="646" t="s">
        <v>33</v>
      </c>
    </row>
    <row r="7" spans="1:25" s="168" customFormat="1" ht="26.25" customHeight="1">
      <c r="A7" s="657"/>
      <c r="B7" s="651" t="s">
        <v>22</v>
      </c>
      <c r="C7" s="650"/>
      <c r="D7" s="649" t="s">
        <v>21</v>
      </c>
      <c r="E7" s="650"/>
      <c r="F7" s="641" t="s">
        <v>17</v>
      </c>
      <c r="G7" s="634"/>
      <c r="H7" s="651" t="s">
        <v>22</v>
      </c>
      <c r="I7" s="650"/>
      <c r="J7" s="649" t="s">
        <v>21</v>
      </c>
      <c r="K7" s="650"/>
      <c r="L7" s="641" t="s">
        <v>17</v>
      </c>
      <c r="M7" s="631"/>
      <c r="N7" s="651" t="s">
        <v>22</v>
      </c>
      <c r="O7" s="650"/>
      <c r="P7" s="649" t="s">
        <v>21</v>
      </c>
      <c r="Q7" s="650"/>
      <c r="R7" s="641" t="s">
        <v>17</v>
      </c>
      <c r="S7" s="634"/>
      <c r="T7" s="651" t="s">
        <v>22</v>
      </c>
      <c r="U7" s="650"/>
      <c r="V7" s="649" t="s">
        <v>21</v>
      </c>
      <c r="W7" s="650"/>
      <c r="X7" s="641" t="s">
        <v>17</v>
      </c>
      <c r="Y7" s="647"/>
    </row>
    <row r="8" spans="1:25" s="266" customFormat="1" ht="15" thickBot="1">
      <c r="A8" s="658"/>
      <c r="B8" s="269" t="s">
        <v>19</v>
      </c>
      <c r="C8" s="267" t="s">
        <v>18</v>
      </c>
      <c r="D8" s="268" t="s">
        <v>19</v>
      </c>
      <c r="E8" s="267" t="s">
        <v>18</v>
      </c>
      <c r="F8" s="642"/>
      <c r="G8" s="635"/>
      <c r="H8" s="269" t="s">
        <v>19</v>
      </c>
      <c r="I8" s="267" t="s">
        <v>18</v>
      </c>
      <c r="J8" s="268" t="s">
        <v>19</v>
      </c>
      <c r="K8" s="267" t="s">
        <v>18</v>
      </c>
      <c r="L8" s="642"/>
      <c r="M8" s="632"/>
      <c r="N8" s="269" t="s">
        <v>19</v>
      </c>
      <c r="O8" s="267" t="s">
        <v>18</v>
      </c>
      <c r="P8" s="268" t="s">
        <v>19</v>
      </c>
      <c r="Q8" s="267" t="s">
        <v>18</v>
      </c>
      <c r="R8" s="642"/>
      <c r="S8" s="635"/>
      <c r="T8" s="269" t="s">
        <v>19</v>
      </c>
      <c r="U8" s="267" t="s">
        <v>18</v>
      </c>
      <c r="V8" s="268" t="s">
        <v>19</v>
      </c>
      <c r="W8" s="267" t="s">
        <v>18</v>
      </c>
      <c r="X8" s="642"/>
      <c r="Y8" s="648"/>
    </row>
    <row r="9" spans="1:25" s="157" customFormat="1" ht="18" customHeight="1" thickBot="1" thickTop="1">
      <c r="A9" s="309" t="s">
        <v>24</v>
      </c>
      <c r="B9" s="428">
        <f>B10+B23+B38+B47+B56+B65</f>
        <v>417282</v>
      </c>
      <c r="C9" s="429">
        <f>C10+C23+C38+C47+C56+C65</f>
        <v>404639</v>
      </c>
      <c r="D9" s="430">
        <f>D10+D23+D38+D47+D56+D65</f>
        <v>3326</v>
      </c>
      <c r="E9" s="429">
        <f>E10+E23+E38+E47+E56+E65</f>
        <v>3573</v>
      </c>
      <c r="F9" s="430">
        <f aca="true" t="shared" si="0" ref="F9:F40">SUM(B9:E9)</f>
        <v>828820</v>
      </c>
      <c r="G9" s="431">
        <f aca="true" t="shared" si="1" ref="G9:G40">F9/$F$9</f>
        <v>1</v>
      </c>
      <c r="H9" s="428">
        <f>H10+H23+H38+H47+H56+H65</f>
        <v>363478</v>
      </c>
      <c r="I9" s="429">
        <f>I10+I23+I38+I47+I56+I65</f>
        <v>345237</v>
      </c>
      <c r="J9" s="430">
        <f>J10+J23+J38+J47+J56+J65</f>
        <v>848</v>
      </c>
      <c r="K9" s="429">
        <f>K10+K23+K38+K47+K56+K65</f>
        <v>1040</v>
      </c>
      <c r="L9" s="430">
        <f aca="true" t="shared" si="2" ref="L9:L40">SUM(H9:K9)</f>
        <v>710603</v>
      </c>
      <c r="M9" s="432">
        <f aca="true" t="shared" si="3" ref="M9:M40">IF(ISERROR(F9/L9-1),"         /0",(F9/L9-1))</f>
        <v>0.16636152675966742</v>
      </c>
      <c r="N9" s="428">
        <f>N10+N23+N38+N47+N56+N65</f>
        <v>2902894</v>
      </c>
      <c r="O9" s="429">
        <f>O10+O23+O38+O47+O56+O65</f>
        <v>2831860</v>
      </c>
      <c r="P9" s="430">
        <f>P10+P23+P38+P47+P56+P65</f>
        <v>32431</v>
      </c>
      <c r="Q9" s="429">
        <f>Q10+Q23+Q38+Q47+Q56+Q65</f>
        <v>33488</v>
      </c>
      <c r="R9" s="430">
        <f aca="true" t="shared" si="4" ref="R9:R40">SUM(N9:Q9)</f>
        <v>5800673</v>
      </c>
      <c r="S9" s="431">
        <f aca="true" t="shared" si="5" ref="S9:S40">R9/$R$9</f>
        <v>1</v>
      </c>
      <c r="T9" s="428">
        <f>T10+T23+T38+T47+T56+T65</f>
        <v>2570035</v>
      </c>
      <c r="U9" s="429">
        <f>U10+U23+U38+U47+U56+U65</f>
        <v>2482676</v>
      </c>
      <c r="V9" s="430">
        <f>V10+V23+V38+V47+V56+V65</f>
        <v>20028</v>
      </c>
      <c r="W9" s="429">
        <f>W10+W23+W38+W47+W56+W65</f>
        <v>18169</v>
      </c>
      <c r="X9" s="430">
        <f aca="true" t="shared" si="6" ref="X9:X40">SUM(T9:W9)</f>
        <v>5090908</v>
      </c>
      <c r="Y9" s="432">
        <f>IF(ISERROR(R9/X9-1),"         /0",(R9/X9-1))</f>
        <v>0.13941815487531883</v>
      </c>
    </row>
    <row r="10" spans="1:25" s="283" customFormat="1" ht="19.5" customHeight="1">
      <c r="A10" s="292" t="s">
        <v>61</v>
      </c>
      <c r="B10" s="289">
        <f>SUM(B11:B22)</f>
        <v>137942</v>
      </c>
      <c r="C10" s="288">
        <f>SUM(C11:C22)</f>
        <v>131272</v>
      </c>
      <c r="D10" s="287">
        <f>SUM(D11:D22)</f>
        <v>84</v>
      </c>
      <c r="E10" s="288">
        <f>SUM(E11:E22)</f>
        <v>106</v>
      </c>
      <c r="F10" s="287">
        <f t="shared" si="0"/>
        <v>269404</v>
      </c>
      <c r="G10" s="290">
        <f t="shared" si="1"/>
        <v>0.3250452450471755</v>
      </c>
      <c r="H10" s="289">
        <f>SUM(H11:H22)</f>
        <v>121852</v>
      </c>
      <c r="I10" s="288">
        <f>SUM(I11:I22)</f>
        <v>113955</v>
      </c>
      <c r="J10" s="287">
        <f>SUM(J11:J22)</f>
        <v>6</v>
      </c>
      <c r="K10" s="288">
        <f>SUM(K11:K22)</f>
        <v>7</v>
      </c>
      <c r="L10" s="287">
        <f t="shared" si="2"/>
        <v>235820</v>
      </c>
      <c r="M10" s="291">
        <f t="shared" si="3"/>
        <v>0.1424137053685015</v>
      </c>
      <c r="N10" s="289">
        <f>SUM(N11:N22)</f>
        <v>937055</v>
      </c>
      <c r="O10" s="288">
        <f>SUM(O11:O22)</f>
        <v>935259</v>
      </c>
      <c r="P10" s="287">
        <f>SUM(P11:P22)</f>
        <v>684</v>
      </c>
      <c r="Q10" s="288">
        <f>SUM(Q11:Q22)</f>
        <v>973</v>
      </c>
      <c r="R10" s="287">
        <f t="shared" si="4"/>
        <v>1873971</v>
      </c>
      <c r="S10" s="290">
        <f t="shared" si="5"/>
        <v>0.32306096206422946</v>
      </c>
      <c r="T10" s="289">
        <f>SUM(T11:T22)</f>
        <v>806899</v>
      </c>
      <c r="U10" s="288">
        <f>SUM(U11:U22)</f>
        <v>801576</v>
      </c>
      <c r="V10" s="287">
        <f>SUM(V11:V22)</f>
        <v>2168</v>
      </c>
      <c r="W10" s="288">
        <f>SUM(W11:W22)</f>
        <v>1585</v>
      </c>
      <c r="X10" s="287">
        <f t="shared" si="6"/>
        <v>1612228</v>
      </c>
      <c r="Y10" s="284">
        <f aca="true" t="shared" si="7" ref="Y10:Y40">IF(ISERROR(R10/X10-1),"         /0",IF(R10/X10&gt;5,"  *  ",(R10/X10-1)))</f>
        <v>0.16234862562863328</v>
      </c>
    </row>
    <row r="11" spans="1:25" ht="19.5" customHeight="1">
      <c r="A11" s="235" t="s">
        <v>161</v>
      </c>
      <c r="B11" s="233">
        <v>48295</v>
      </c>
      <c r="C11" s="230">
        <v>46305</v>
      </c>
      <c r="D11" s="229">
        <v>68</v>
      </c>
      <c r="E11" s="230">
        <v>101</v>
      </c>
      <c r="F11" s="229">
        <f t="shared" si="0"/>
        <v>94769</v>
      </c>
      <c r="G11" s="232">
        <f t="shared" si="1"/>
        <v>0.11434207668733863</v>
      </c>
      <c r="H11" s="233">
        <v>43981</v>
      </c>
      <c r="I11" s="230">
        <v>42490</v>
      </c>
      <c r="J11" s="229">
        <v>2</v>
      </c>
      <c r="K11" s="230">
        <v>4</v>
      </c>
      <c r="L11" s="229">
        <f t="shared" si="2"/>
        <v>86477</v>
      </c>
      <c r="M11" s="234">
        <f t="shared" si="3"/>
        <v>0.09588676757981895</v>
      </c>
      <c r="N11" s="233">
        <v>352265</v>
      </c>
      <c r="O11" s="230">
        <v>347293</v>
      </c>
      <c r="P11" s="229">
        <v>601</v>
      </c>
      <c r="Q11" s="230">
        <v>903</v>
      </c>
      <c r="R11" s="229">
        <f t="shared" si="4"/>
        <v>701062</v>
      </c>
      <c r="S11" s="232">
        <f t="shared" si="5"/>
        <v>0.12085873483990564</v>
      </c>
      <c r="T11" s="233">
        <v>309148</v>
      </c>
      <c r="U11" s="230">
        <v>299189</v>
      </c>
      <c r="V11" s="229">
        <v>2080</v>
      </c>
      <c r="W11" s="230">
        <v>1524</v>
      </c>
      <c r="X11" s="229">
        <f t="shared" si="6"/>
        <v>611941</v>
      </c>
      <c r="Y11" s="228">
        <f t="shared" si="7"/>
        <v>0.14563658914830024</v>
      </c>
    </row>
    <row r="12" spans="1:25" ht="19.5" customHeight="1">
      <c r="A12" s="235" t="s">
        <v>181</v>
      </c>
      <c r="B12" s="233">
        <v>24839</v>
      </c>
      <c r="C12" s="230">
        <v>24233</v>
      </c>
      <c r="D12" s="229">
        <v>0</v>
      </c>
      <c r="E12" s="230">
        <v>0</v>
      </c>
      <c r="F12" s="229">
        <f t="shared" si="0"/>
        <v>49072</v>
      </c>
      <c r="G12" s="232">
        <f t="shared" si="1"/>
        <v>0.05920706546656693</v>
      </c>
      <c r="H12" s="233">
        <v>22699</v>
      </c>
      <c r="I12" s="230">
        <v>21487</v>
      </c>
      <c r="J12" s="229"/>
      <c r="K12" s="230"/>
      <c r="L12" s="229">
        <f t="shared" si="2"/>
        <v>44186</v>
      </c>
      <c r="M12" s="234">
        <f t="shared" si="3"/>
        <v>0.11057801113474852</v>
      </c>
      <c r="N12" s="233">
        <v>162795</v>
      </c>
      <c r="O12" s="230">
        <v>171285</v>
      </c>
      <c r="P12" s="229"/>
      <c r="Q12" s="230"/>
      <c r="R12" s="229">
        <f t="shared" si="4"/>
        <v>334080</v>
      </c>
      <c r="S12" s="232">
        <f t="shared" si="5"/>
        <v>0.057593317189229595</v>
      </c>
      <c r="T12" s="233">
        <v>160157</v>
      </c>
      <c r="U12" s="230">
        <v>166260</v>
      </c>
      <c r="V12" s="229"/>
      <c r="W12" s="230"/>
      <c r="X12" s="229">
        <f t="shared" si="6"/>
        <v>326417</v>
      </c>
      <c r="Y12" s="228">
        <f t="shared" si="7"/>
        <v>0.023476105717533002</v>
      </c>
    </row>
    <row r="13" spans="1:25" ht="19.5" customHeight="1">
      <c r="A13" s="235" t="s">
        <v>182</v>
      </c>
      <c r="B13" s="233">
        <v>16647</v>
      </c>
      <c r="C13" s="230">
        <v>15190</v>
      </c>
      <c r="D13" s="229">
        <v>0</v>
      </c>
      <c r="E13" s="230">
        <v>0</v>
      </c>
      <c r="F13" s="229">
        <f>SUM(B13:E13)</f>
        <v>31837</v>
      </c>
      <c r="G13" s="232">
        <f>F13/$F$9</f>
        <v>0.038412441784705965</v>
      </c>
      <c r="H13" s="233">
        <v>9086</v>
      </c>
      <c r="I13" s="230">
        <v>8032</v>
      </c>
      <c r="J13" s="229"/>
      <c r="K13" s="230"/>
      <c r="L13" s="229">
        <f>SUM(H13:K13)</f>
        <v>17118</v>
      </c>
      <c r="M13" s="234">
        <f>IF(ISERROR(F13/L13-1),"         /0",(F13/L13-1))</f>
        <v>0.8598551232620633</v>
      </c>
      <c r="N13" s="233">
        <v>93379</v>
      </c>
      <c r="O13" s="230">
        <v>91467</v>
      </c>
      <c r="P13" s="229"/>
      <c r="Q13" s="230"/>
      <c r="R13" s="229">
        <f>SUM(N13:Q13)</f>
        <v>184846</v>
      </c>
      <c r="S13" s="232">
        <f>R13/$R$9</f>
        <v>0.03186630241008242</v>
      </c>
      <c r="T13" s="233">
        <v>48032</v>
      </c>
      <c r="U13" s="230">
        <v>47147</v>
      </c>
      <c r="V13" s="229"/>
      <c r="W13" s="230"/>
      <c r="X13" s="229">
        <f>SUM(T13:W13)</f>
        <v>95179</v>
      </c>
      <c r="Y13" s="228">
        <f>IF(ISERROR(R13/X13-1),"         /0",IF(R13/X13&gt;5,"  *  ",(R13/X13-1)))</f>
        <v>0.9420880656447326</v>
      </c>
    </row>
    <row r="14" spans="1:25" ht="19.5" customHeight="1">
      <c r="A14" s="235" t="s">
        <v>185</v>
      </c>
      <c r="B14" s="233">
        <v>10321</v>
      </c>
      <c r="C14" s="230">
        <v>11395</v>
      </c>
      <c r="D14" s="229">
        <v>0</v>
      </c>
      <c r="E14" s="230">
        <v>0</v>
      </c>
      <c r="F14" s="229">
        <f t="shared" si="0"/>
        <v>21716</v>
      </c>
      <c r="G14" s="232">
        <f t="shared" si="1"/>
        <v>0.026201105185685674</v>
      </c>
      <c r="H14" s="233">
        <v>10165</v>
      </c>
      <c r="I14" s="230">
        <v>10677</v>
      </c>
      <c r="J14" s="229"/>
      <c r="K14" s="230"/>
      <c r="L14" s="229">
        <f t="shared" si="2"/>
        <v>20842</v>
      </c>
      <c r="M14" s="234">
        <f t="shared" si="3"/>
        <v>0.041934555225026315</v>
      </c>
      <c r="N14" s="233">
        <v>80890</v>
      </c>
      <c r="O14" s="230">
        <v>85439</v>
      </c>
      <c r="P14" s="229"/>
      <c r="Q14" s="230"/>
      <c r="R14" s="229">
        <f t="shared" si="4"/>
        <v>166329</v>
      </c>
      <c r="S14" s="232">
        <f t="shared" si="5"/>
        <v>0.028674086610295045</v>
      </c>
      <c r="T14" s="233">
        <v>58616</v>
      </c>
      <c r="U14" s="230">
        <v>62258</v>
      </c>
      <c r="V14" s="229"/>
      <c r="W14" s="230"/>
      <c r="X14" s="229">
        <f t="shared" si="6"/>
        <v>120874</v>
      </c>
      <c r="Y14" s="228">
        <f t="shared" si="7"/>
        <v>0.37605274914373643</v>
      </c>
    </row>
    <row r="15" spans="1:25" ht="19.5" customHeight="1">
      <c r="A15" s="235" t="s">
        <v>186</v>
      </c>
      <c r="B15" s="233">
        <v>10354</v>
      </c>
      <c r="C15" s="230">
        <v>9635</v>
      </c>
      <c r="D15" s="229">
        <v>0</v>
      </c>
      <c r="E15" s="230">
        <v>0</v>
      </c>
      <c r="F15" s="229">
        <f>SUM(B15:E15)</f>
        <v>19989</v>
      </c>
      <c r="G15" s="232">
        <f>F15/$F$9</f>
        <v>0.024117419946429863</v>
      </c>
      <c r="H15" s="233">
        <v>8068</v>
      </c>
      <c r="I15" s="230">
        <v>8309</v>
      </c>
      <c r="J15" s="229"/>
      <c r="K15" s="230"/>
      <c r="L15" s="229">
        <f>SUM(H15:K15)</f>
        <v>16377</v>
      </c>
      <c r="M15" s="234">
        <f>IF(ISERROR(F15/L15-1),"         /0",(F15/L15-1))</f>
        <v>0.22055321487451907</v>
      </c>
      <c r="N15" s="233">
        <v>55412</v>
      </c>
      <c r="O15" s="230">
        <v>56768</v>
      </c>
      <c r="P15" s="229"/>
      <c r="Q15" s="230"/>
      <c r="R15" s="229">
        <f>SUM(N15:Q15)</f>
        <v>112180</v>
      </c>
      <c r="S15" s="232">
        <f>R15/$R$9</f>
        <v>0.019339135303782853</v>
      </c>
      <c r="T15" s="233">
        <v>49744</v>
      </c>
      <c r="U15" s="230">
        <v>51956</v>
      </c>
      <c r="V15" s="229"/>
      <c r="W15" s="230"/>
      <c r="X15" s="229">
        <f>SUM(T15:W15)</f>
        <v>101700</v>
      </c>
      <c r="Y15" s="228">
        <f>IF(ISERROR(R15/X15-1),"         /0",IF(R15/X15&gt;5,"  *  ",(R15/X15-1)))</f>
        <v>0.10304818092428714</v>
      </c>
    </row>
    <row r="16" spans="1:25" ht="19.5" customHeight="1">
      <c r="A16" s="235" t="s">
        <v>189</v>
      </c>
      <c r="B16" s="233">
        <v>10693</v>
      </c>
      <c r="C16" s="230">
        <v>9178</v>
      </c>
      <c r="D16" s="229">
        <v>0</v>
      </c>
      <c r="E16" s="230">
        <v>0</v>
      </c>
      <c r="F16" s="229">
        <f>SUM(B16:E16)</f>
        <v>19871</v>
      </c>
      <c r="G16" s="232">
        <f>F16/$F$9</f>
        <v>0.02397504886465095</v>
      </c>
      <c r="H16" s="233">
        <v>11664</v>
      </c>
      <c r="I16" s="230">
        <v>10384</v>
      </c>
      <c r="J16" s="229"/>
      <c r="K16" s="230"/>
      <c r="L16" s="229">
        <f>SUM(H16:K16)</f>
        <v>22048</v>
      </c>
      <c r="M16" s="234">
        <f>IF(ISERROR(F16/L16-1),"         /0",(F16/L16-1))</f>
        <v>-0.09873911465892593</v>
      </c>
      <c r="N16" s="233">
        <v>88713</v>
      </c>
      <c r="O16" s="230">
        <v>84905</v>
      </c>
      <c r="P16" s="229"/>
      <c r="Q16" s="230"/>
      <c r="R16" s="229">
        <f>SUM(N16:Q16)</f>
        <v>173618</v>
      </c>
      <c r="S16" s="232">
        <f>R16/$R$9</f>
        <v>0.029930664941809338</v>
      </c>
      <c r="T16" s="233">
        <v>83755</v>
      </c>
      <c r="U16" s="230">
        <v>82015</v>
      </c>
      <c r="V16" s="229"/>
      <c r="W16" s="230"/>
      <c r="X16" s="229">
        <f>SUM(T16:W16)</f>
        <v>165770</v>
      </c>
      <c r="Y16" s="228">
        <f>IF(ISERROR(R16/X16-1),"         /0",IF(R16/X16&gt;5,"  *  ",(R16/X16-1)))</f>
        <v>0.047342703746154235</v>
      </c>
    </row>
    <row r="17" spans="1:25" ht="19.5" customHeight="1">
      <c r="A17" s="235" t="s">
        <v>162</v>
      </c>
      <c r="B17" s="233">
        <v>6098</v>
      </c>
      <c r="C17" s="230">
        <v>5659</v>
      </c>
      <c r="D17" s="229">
        <v>0</v>
      </c>
      <c r="E17" s="230">
        <v>0</v>
      </c>
      <c r="F17" s="229">
        <f>SUM(B17:E17)</f>
        <v>11757</v>
      </c>
      <c r="G17" s="232">
        <f>F17/$F$9</f>
        <v>0.014185227190463551</v>
      </c>
      <c r="H17" s="233">
        <v>4023</v>
      </c>
      <c r="I17" s="230">
        <v>3544</v>
      </c>
      <c r="J17" s="229"/>
      <c r="K17" s="230"/>
      <c r="L17" s="229">
        <f>SUM(H17:K17)</f>
        <v>7567</v>
      </c>
      <c r="M17" s="234">
        <f>IF(ISERROR(F17/L17-1),"         /0",(F17/L17-1))</f>
        <v>0.5537201004361041</v>
      </c>
      <c r="N17" s="233">
        <v>38578</v>
      </c>
      <c r="O17" s="230">
        <v>37806</v>
      </c>
      <c r="P17" s="229"/>
      <c r="Q17" s="230"/>
      <c r="R17" s="229">
        <f>SUM(N17:Q17)</f>
        <v>76384</v>
      </c>
      <c r="S17" s="232">
        <f>R17/$R$9</f>
        <v>0.013168127215583433</v>
      </c>
      <c r="T17" s="233">
        <v>20265</v>
      </c>
      <c r="U17" s="230">
        <v>20941</v>
      </c>
      <c r="V17" s="229"/>
      <c r="W17" s="230"/>
      <c r="X17" s="229">
        <f>SUM(T17:W17)</f>
        <v>41206</v>
      </c>
      <c r="Y17" s="228">
        <f>IF(ISERROR(R17/X17-1),"         /0",IF(R17/X17&gt;5,"  *  ",(R17/X17-1)))</f>
        <v>0.8537106246663106</v>
      </c>
    </row>
    <row r="18" spans="1:25" ht="19.5" customHeight="1">
      <c r="A18" s="235" t="s">
        <v>197</v>
      </c>
      <c r="B18" s="233">
        <v>4469</v>
      </c>
      <c r="C18" s="230">
        <v>3580</v>
      </c>
      <c r="D18" s="229">
        <v>0</v>
      </c>
      <c r="E18" s="230">
        <v>0</v>
      </c>
      <c r="F18" s="229">
        <f t="shared" si="0"/>
        <v>8049</v>
      </c>
      <c r="G18" s="232">
        <f t="shared" si="1"/>
        <v>0.009711396925749861</v>
      </c>
      <c r="H18" s="233">
        <v>6402</v>
      </c>
      <c r="I18" s="230">
        <v>4720</v>
      </c>
      <c r="J18" s="229"/>
      <c r="K18" s="230"/>
      <c r="L18" s="229">
        <f t="shared" si="2"/>
        <v>11122</v>
      </c>
      <c r="M18" s="234">
        <f t="shared" si="3"/>
        <v>-0.2762992267577774</v>
      </c>
      <c r="N18" s="233">
        <v>26095</v>
      </c>
      <c r="O18" s="230">
        <v>22520</v>
      </c>
      <c r="P18" s="229"/>
      <c r="Q18" s="230"/>
      <c r="R18" s="229">
        <f t="shared" si="4"/>
        <v>48615</v>
      </c>
      <c r="S18" s="232">
        <f t="shared" si="5"/>
        <v>0.008380924075533994</v>
      </c>
      <c r="T18" s="233">
        <v>29746</v>
      </c>
      <c r="U18" s="230">
        <v>24822</v>
      </c>
      <c r="V18" s="229"/>
      <c r="W18" s="230"/>
      <c r="X18" s="229">
        <f t="shared" si="6"/>
        <v>54568</v>
      </c>
      <c r="Y18" s="228">
        <f t="shared" si="7"/>
        <v>-0.1090932414601965</v>
      </c>
    </row>
    <row r="19" spans="1:25" ht="19.5" customHeight="1">
      <c r="A19" s="235" t="s">
        <v>187</v>
      </c>
      <c r="B19" s="233">
        <v>3602</v>
      </c>
      <c r="C19" s="230">
        <v>3400</v>
      </c>
      <c r="D19" s="229">
        <v>0</v>
      </c>
      <c r="E19" s="230">
        <v>0</v>
      </c>
      <c r="F19" s="229">
        <f>SUM(B19:E19)</f>
        <v>7002</v>
      </c>
      <c r="G19" s="232">
        <f>F19/$F$9</f>
        <v>0.008448155208609831</v>
      </c>
      <c r="H19" s="233">
        <v>1461</v>
      </c>
      <c r="I19" s="230">
        <v>1257</v>
      </c>
      <c r="J19" s="229"/>
      <c r="K19" s="230"/>
      <c r="L19" s="229">
        <f>SUM(H19:K19)</f>
        <v>2718</v>
      </c>
      <c r="M19" s="234">
        <f>IF(ISERROR(F19/L19-1),"         /0",(F19/L19-1))</f>
        <v>1.576158940397351</v>
      </c>
      <c r="N19" s="233">
        <v>21695</v>
      </c>
      <c r="O19" s="230">
        <v>21175</v>
      </c>
      <c r="P19" s="229"/>
      <c r="Q19" s="230"/>
      <c r="R19" s="229">
        <f>SUM(N19:Q19)</f>
        <v>42870</v>
      </c>
      <c r="S19" s="232">
        <f>R19/$R$9</f>
        <v>0.007390521754975673</v>
      </c>
      <c r="T19" s="233">
        <v>2846</v>
      </c>
      <c r="U19" s="230">
        <v>3290</v>
      </c>
      <c r="V19" s="229"/>
      <c r="W19" s="230"/>
      <c r="X19" s="229">
        <f>SUM(T19:W19)</f>
        <v>6136</v>
      </c>
      <c r="Y19" s="228" t="str">
        <f>IF(ISERROR(R19/X19-1),"         /0",IF(R19/X19&gt;5,"  *  ",(R19/X19-1)))</f>
        <v>  *  </v>
      </c>
    </row>
    <row r="20" spans="1:25" ht="19.5" customHeight="1">
      <c r="A20" s="235" t="s">
        <v>188</v>
      </c>
      <c r="B20" s="233">
        <v>2110</v>
      </c>
      <c r="C20" s="230">
        <v>2372</v>
      </c>
      <c r="D20" s="229">
        <v>0</v>
      </c>
      <c r="E20" s="230">
        <v>0</v>
      </c>
      <c r="F20" s="229">
        <f t="shared" si="0"/>
        <v>4482</v>
      </c>
      <c r="G20" s="232">
        <f t="shared" si="1"/>
        <v>0.005407688038416061</v>
      </c>
      <c r="H20" s="233">
        <v>1088</v>
      </c>
      <c r="I20" s="230">
        <v>937</v>
      </c>
      <c r="J20" s="229"/>
      <c r="K20" s="230"/>
      <c r="L20" s="229">
        <f t="shared" si="2"/>
        <v>2025</v>
      </c>
      <c r="M20" s="234">
        <f t="shared" si="3"/>
        <v>1.2133333333333334</v>
      </c>
      <c r="N20" s="233">
        <v>12009</v>
      </c>
      <c r="O20" s="230">
        <v>13237</v>
      </c>
      <c r="P20" s="229"/>
      <c r="Q20" s="230"/>
      <c r="R20" s="229">
        <f t="shared" si="4"/>
        <v>25246</v>
      </c>
      <c r="S20" s="232">
        <f t="shared" si="5"/>
        <v>0.004352253609193278</v>
      </c>
      <c r="T20" s="233">
        <v>6106</v>
      </c>
      <c r="U20" s="230">
        <v>6514</v>
      </c>
      <c r="V20" s="229"/>
      <c r="W20" s="230"/>
      <c r="X20" s="229">
        <f t="shared" si="6"/>
        <v>12620</v>
      </c>
      <c r="Y20" s="228">
        <f t="shared" si="7"/>
        <v>1.0004754358161647</v>
      </c>
    </row>
    <row r="21" spans="1:25" ht="19.5" customHeight="1">
      <c r="A21" s="235" t="s">
        <v>196</v>
      </c>
      <c r="B21" s="233">
        <v>190</v>
      </c>
      <c r="C21" s="230">
        <v>324</v>
      </c>
      <c r="D21" s="229">
        <v>0</v>
      </c>
      <c r="E21" s="230">
        <v>0</v>
      </c>
      <c r="F21" s="229">
        <f t="shared" si="0"/>
        <v>514</v>
      </c>
      <c r="G21" s="232">
        <f t="shared" si="1"/>
        <v>0.0006201587799522212</v>
      </c>
      <c r="H21" s="233">
        <v>1215</v>
      </c>
      <c r="I21" s="230">
        <v>757</v>
      </c>
      <c r="J21" s="229"/>
      <c r="K21" s="230"/>
      <c r="L21" s="229">
        <f t="shared" si="2"/>
        <v>1972</v>
      </c>
      <c r="M21" s="234">
        <f t="shared" si="3"/>
        <v>-0.7393509127789046</v>
      </c>
      <c r="N21" s="233">
        <v>3403</v>
      </c>
      <c r="O21" s="230">
        <v>3332</v>
      </c>
      <c r="P21" s="229"/>
      <c r="Q21" s="230"/>
      <c r="R21" s="229">
        <f t="shared" si="4"/>
        <v>6735</v>
      </c>
      <c r="S21" s="232">
        <f t="shared" si="5"/>
        <v>0.0011610721721427842</v>
      </c>
      <c r="T21" s="233">
        <v>3164</v>
      </c>
      <c r="U21" s="230">
        <v>3245</v>
      </c>
      <c r="V21" s="229"/>
      <c r="W21" s="230"/>
      <c r="X21" s="229">
        <f t="shared" si="6"/>
        <v>6409</v>
      </c>
      <c r="Y21" s="228">
        <f t="shared" si="7"/>
        <v>0.05086596973006707</v>
      </c>
    </row>
    <row r="22" spans="1:25" ht="19.5" customHeight="1" thickBot="1">
      <c r="A22" s="235" t="s">
        <v>172</v>
      </c>
      <c r="B22" s="233">
        <v>324</v>
      </c>
      <c r="C22" s="230">
        <v>1</v>
      </c>
      <c r="D22" s="229">
        <v>16</v>
      </c>
      <c r="E22" s="230">
        <v>5</v>
      </c>
      <c r="F22" s="229">
        <f t="shared" si="0"/>
        <v>346</v>
      </c>
      <c r="G22" s="232">
        <f t="shared" si="1"/>
        <v>0.00041746096860596993</v>
      </c>
      <c r="H22" s="233">
        <v>2000</v>
      </c>
      <c r="I22" s="230">
        <v>1361</v>
      </c>
      <c r="J22" s="229">
        <v>4</v>
      </c>
      <c r="K22" s="230">
        <v>3</v>
      </c>
      <c r="L22" s="229">
        <f t="shared" si="2"/>
        <v>3368</v>
      </c>
      <c r="M22" s="234">
        <f t="shared" si="3"/>
        <v>-0.8972684085510689</v>
      </c>
      <c r="N22" s="233">
        <v>1821</v>
      </c>
      <c r="O22" s="230">
        <v>32</v>
      </c>
      <c r="P22" s="229">
        <v>83</v>
      </c>
      <c r="Q22" s="230">
        <v>70</v>
      </c>
      <c r="R22" s="229">
        <f t="shared" si="4"/>
        <v>2006</v>
      </c>
      <c r="S22" s="232">
        <f t="shared" si="5"/>
        <v>0.000345821941695386</v>
      </c>
      <c r="T22" s="233">
        <v>35320</v>
      </c>
      <c r="U22" s="230">
        <v>33939</v>
      </c>
      <c r="V22" s="229">
        <v>88</v>
      </c>
      <c r="W22" s="230">
        <v>61</v>
      </c>
      <c r="X22" s="229">
        <f t="shared" si="6"/>
        <v>69408</v>
      </c>
      <c r="Y22" s="228">
        <f t="shared" si="7"/>
        <v>-0.9710984324573536</v>
      </c>
    </row>
    <row r="23" spans="1:25" s="283" customFormat="1" ht="19.5" customHeight="1">
      <c r="A23" s="292" t="s">
        <v>60</v>
      </c>
      <c r="B23" s="289">
        <f>SUM(B24:B37)</f>
        <v>114777</v>
      </c>
      <c r="C23" s="288">
        <f>SUM(C24:C37)</f>
        <v>121432</v>
      </c>
      <c r="D23" s="287">
        <f>SUM(D24:D37)</f>
        <v>30</v>
      </c>
      <c r="E23" s="288">
        <f>SUM(E24:E37)</f>
        <v>22</v>
      </c>
      <c r="F23" s="287">
        <f t="shared" si="0"/>
        <v>236261</v>
      </c>
      <c r="G23" s="290">
        <f t="shared" si="1"/>
        <v>0.2850570690861707</v>
      </c>
      <c r="H23" s="289">
        <f>SUM(H24:H37)</f>
        <v>95728</v>
      </c>
      <c r="I23" s="288">
        <f>SUM(I24:I37)</f>
        <v>96813</v>
      </c>
      <c r="J23" s="287">
        <f>SUM(J24:J37)</f>
        <v>14</v>
      </c>
      <c r="K23" s="288">
        <f>SUM(K24:K37)</f>
        <v>16</v>
      </c>
      <c r="L23" s="287">
        <f t="shared" si="2"/>
        <v>192571</v>
      </c>
      <c r="M23" s="291">
        <f t="shared" si="3"/>
        <v>0.22687735951934607</v>
      </c>
      <c r="N23" s="289">
        <f>SUM(N24:N37)</f>
        <v>846494</v>
      </c>
      <c r="O23" s="288">
        <f>SUM(O24:O37)</f>
        <v>834606</v>
      </c>
      <c r="P23" s="287">
        <f>SUM(P24:P37)</f>
        <v>674</v>
      </c>
      <c r="Q23" s="288">
        <f>SUM(Q24:Q37)</f>
        <v>578</v>
      </c>
      <c r="R23" s="287">
        <f t="shared" si="4"/>
        <v>1682352</v>
      </c>
      <c r="S23" s="290">
        <f t="shared" si="5"/>
        <v>0.29002703651800404</v>
      </c>
      <c r="T23" s="289">
        <f>SUM(T24:T37)</f>
        <v>708081</v>
      </c>
      <c r="U23" s="288">
        <f>SUM(U24:U37)</f>
        <v>692476</v>
      </c>
      <c r="V23" s="287">
        <f>SUM(V24:V37)</f>
        <v>2309</v>
      </c>
      <c r="W23" s="288">
        <f>SUM(W24:W37)</f>
        <v>2171</v>
      </c>
      <c r="X23" s="287">
        <f t="shared" si="6"/>
        <v>1405037</v>
      </c>
      <c r="Y23" s="284">
        <f t="shared" si="7"/>
        <v>0.19737202650179309</v>
      </c>
    </row>
    <row r="24" spans="1:25" ht="19.5" customHeight="1">
      <c r="A24" s="250" t="s">
        <v>161</v>
      </c>
      <c r="B24" s="247">
        <v>30953</v>
      </c>
      <c r="C24" s="245">
        <v>31161</v>
      </c>
      <c r="D24" s="246">
        <v>19</v>
      </c>
      <c r="E24" s="245">
        <v>0</v>
      </c>
      <c r="F24" s="246">
        <f t="shared" si="0"/>
        <v>62133</v>
      </c>
      <c r="G24" s="248">
        <f t="shared" si="1"/>
        <v>0.07496561376414662</v>
      </c>
      <c r="H24" s="247">
        <v>34203</v>
      </c>
      <c r="I24" s="245">
        <v>34791</v>
      </c>
      <c r="J24" s="246">
        <v>12</v>
      </c>
      <c r="K24" s="245">
        <v>4</v>
      </c>
      <c r="L24" s="246">
        <f t="shared" si="2"/>
        <v>69010</v>
      </c>
      <c r="M24" s="249">
        <f t="shared" si="3"/>
        <v>-0.09965222431531662</v>
      </c>
      <c r="N24" s="247">
        <v>261874</v>
      </c>
      <c r="O24" s="245">
        <v>263212</v>
      </c>
      <c r="P24" s="246">
        <v>349</v>
      </c>
      <c r="Q24" s="245">
        <v>205</v>
      </c>
      <c r="R24" s="246">
        <f t="shared" si="4"/>
        <v>525640</v>
      </c>
      <c r="S24" s="248">
        <f t="shared" si="5"/>
        <v>0.09061707150187573</v>
      </c>
      <c r="T24" s="247">
        <v>278992</v>
      </c>
      <c r="U24" s="245">
        <v>274631</v>
      </c>
      <c r="V24" s="246">
        <v>823</v>
      </c>
      <c r="W24" s="245">
        <v>469</v>
      </c>
      <c r="X24" s="246">
        <f t="shared" si="6"/>
        <v>554915</v>
      </c>
      <c r="Y24" s="244">
        <f t="shared" si="7"/>
        <v>-0.052755827469071814</v>
      </c>
    </row>
    <row r="25" spans="1:25" ht="19.5" customHeight="1">
      <c r="A25" s="250" t="s">
        <v>180</v>
      </c>
      <c r="B25" s="247">
        <v>29188</v>
      </c>
      <c r="C25" s="245">
        <v>29904</v>
      </c>
      <c r="D25" s="246">
        <v>0</v>
      </c>
      <c r="E25" s="245">
        <v>0</v>
      </c>
      <c r="F25" s="246">
        <f t="shared" si="0"/>
        <v>59092</v>
      </c>
      <c r="G25" s="248">
        <f t="shared" si="1"/>
        <v>0.0712965420718612</v>
      </c>
      <c r="H25" s="247">
        <v>24070</v>
      </c>
      <c r="I25" s="245">
        <v>24532</v>
      </c>
      <c r="J25" s="246"/>
      <c r="K25" s="245"/>
      <c r="L25" s="246">
        <f t="shared" si="2"/>
        <v>48602</v>
      </c>
      <c r="M25" s="249">
        <f t="shared" si="3"/>
        <v>0.2158347393111395</v>
      </c>
      <c r="N25" s="247">
        <v>191687</v>
      </c>
      <c r="O25" s="245">
        <v>183019</v>
      </c>
      <c r="P25" s="246"/>
      <c r="Q25" s="245"/>
      <c r="R25" s="246">
        <f t="shared" si="4"/>
        <v>374706</v>
      </c>
      <c r="S25" s="248">
        <f t="shared" si="5"/>
        <v>0.06459698728061382</v>
      </c>
      <c r="T25" s="247">
        <v>142962</v>
      </c>
      <c r="U25" s="245">
        <v>138608</v>
      </c>
      <c r="V25" s="246"/>
      <c r="W25" s="245"/>
      <c r="X25" s="246">
        <f t="shared" si="6"/>
        <v>281570</v>
      </c>
      <c r="Y25" s="244">
        <f t="shared" si="7"/>
        <v>0.33077387505771205</v>
      </c>
    </row>
    <row r="26" spans="1:25" ht="19.5" customHeight="1">
      <c r="A26" s="250" t="s">
        <v>183</v>
      </c>
      <c r="B26" s="247">
        <v>14040</v>
      </c>
      <c r="C26" s="245">
        <v>14267</v>
      </c>
      <c r="D26" s="246">
        <v>0</v>
      </c>
      <c r="E26" s="245">
        <v>0</v>
      </c>
      <c r="F26" s="246">
        <f t="shared" si="0"/>
        <v>28307</v>
      </c>
      <c r="G26" s="248">
        <f t="shared" si="1"/>
        <v>0.034153374677252</v>
      </c>
      <c r="H26" s="247">
        <v>7981</v>
      </c>
      <c r="I26" s="245">
        <v>8438</v>
      </c>
      <c r="J26" s="246"/>
      <c r="K26" s="245"/>
      <c r="L26" s="246">
        <f t="shared" si="2"/>
        <v>16419</v>
      </c>
      <c r="M26" s="249">
        <f t="shared" si="3"/>
        <v>0.7240392228515744</v>
      </c>
      <c r="N26" s="247">
        <v>98916</v>
      </c>
      <c r="O26" s="245">
        <v>93496</v>
      </c>
      <c r="P26" s="246"/>
      <c r="Q26" s="245">
        <v>68</v>
      </c>
      <c r="R26" s="246">
        <f t="shared" si="4"/>
        <v>192480</v>
      </c>
      <c r="S26" s="248">
        <f t="shared" si="5"/>
        <v>0.03318235659896705</v>
      </c>
      <c r="T26" s="247">
        <v>57568</v>
      </c>
      <c r="U26" s="245">
        <v>58260</v>
      </c>
      <c r="V26" s="246">
        <v>506</v>
      </c>
      <c r="W26" s="245">
        <v>507</v>
      </c>
      <c r="X26" s="246">
        <f t="shared" si="6"/>
        <v>116841</v>
      </c>
      <c r="Y26" s="244">
        <f t="shared" si="7"/>
        <v>0.6473669345520836</v>
      </c>
    </row>
    <row r="27" spans="1:25" ht="19.5" customHeight="1">
      <c r="A27" s="250" t="s">
        <v>184</v>
      </c>
      <c r="B27" s="247">
        <v>12089</v>
      </c>
      <c r="C27" s="245">
        <v>11062</v>
      </c>
      <c r="D27" s="246">
        <v>0</v>
      </c>
      <c r="E27" s="245">
        <v>0</v>
      </c>
      <c r="F27" s="246">
        <f>SUM(B27:E27)</f>
        <v>23151</v>
      </c>
      <c r="G27" s="248">
        <f>F27/$F$9</f>
        <v>0.027932482324268235</v>
      </c>
      <c r="H27" s="247">
        <v>9533</v>
      </c>
      <c r="I27" s="245">
        <v>8845</v>
      </c>
      <c r="J27" s="246"/>
      <c r="K27" s="245"/>
      <c r="L27" s="246">
        <f>SUM(H27:K27)</f>
        <v>18378</v>
      </c>
      <c r="M27" s="249">
        <f>IF(ISERROR(F27/L27-1),"         /0",(F27/L27-1))</f>
        <v>0.25971269996735225</v>
      </c>
      <c r="N27" s="247">
        <v>85587</v>
      </c>
      <c r="O27" s="245">
        <v>78992</v>
      </c>
      <c r="P27" s="246"/>
      <c r="Q27" s="245"/>
      <c r="R27" s="246">
        <f>SUM(N27:Q27)</f>
        <v>164579</v>
      </c>
      <c r="S27" s="248">
        <f>R27/$R$9</f>
        <v>0.02837239747870635</v>
      </c>
      <c r="T27" s="247">
        <v>74147</v>
      </c>
      <c r="U27" s="245">
        <v>66208</v>
      </c>
      <c r="V27" s="246"/>
      <c r="W27" s="245"/>
      <c r="X27" s="246">
        <f>SUM(T27:W27)</f>
        <v>140355</v>
      </c>
      <c r="Y27" s="244">
        <f>IF(ISERROR(R27/X27-1),"         /0",IF(R27/X27&gt;5,"  *  ",(R27/X27-1)))</f>
        <v>0.172590930141427</v>
      </c>
    </row>
    <row r="28" spans="1:25" ht="19.5" customHeight="1">
      <c r="A28" s="250" t="s">
        <v>193</v>
      </c>
      <c r="B28" s="247">
        <v>3697</v>
      </c>
      <c r="C28" s="245">
        <v>9856</v>
      </c>
      <c r="D28" s="246">
        <v>0</v>
      </c>
      <c r="E28" s="245">
        <v>0</v>
      </c>
      <c r="F28" s="246">
        <f t="shared" si="0"/>
        <v>13553</v>
      </c>
      <c r="G28" s="248">
        <f t="shared" si="1"/>
        <v>0.016352163316522283</v>
      </c>
      <c r="H28" s="247">
        <v>1412</v>
      </c>
      <c r="I28" s="245">
        <v>1275</v>
      </c>
      <c r="J28" s="246"/>
      <c r="K28" s="245"/>
      <c r="L28" s="246">
        <f t="shared" si="2"/>
        <v>2687</v>
      </c>
      <c r="M28" s="249">
        <f t="shared" si="3"/>
        <v>4.0439151470040935</v>
      </c>
      <c r="N28" s="247">
        <v>25287</v>
      </c>
      <c r="O28" s="245">
        <v>34288</v>
      </c>
      <c r="P28" s="246"/>
      <c r="Q28" s="245"/>
      <c r="R28" s="246">
        <f t="shared" si="4"/>
        <v>59575</v>
      </c>
      <c r="S28" s="248">
        <f t="shared" si="5"/>
        <v>0.010270360008226632</v>
      </c>
      <c r="T28" s="247">
        <v>7709</v>
      </c>
      <c r="U28" s="245">
        <v>8146</v>
      </c>
      <c r="V28" s="246">
        <v>919</v>
      </c>
      <c r="W28" s="245">
        <v>1131</v>
      </c>
      <c r="X28" s="246">
        <f t="shared" si="6"/>
        <v>17905</v>
      </c>
      <c r="Y28" s="244">
        <f t="shared" si="7"/>
        <v>2.3272828818765707</v>
      </c>
    </row>
    <row r="29" spans="1:25" ht="19.5" customHeight="1">
      <c r="A29" s="250" t="s">
        <v>194</v>
      </c>
      <c r="B29" s="247">
        <v>6835</v>
      </c>
      <c r="C29" s="245">
        <v>6016</v>
      </c>
      <c r="D29" s="246">
        <v>0</v>
      </c>
      <c r="E29" s="245">
        <v>0</v>
      </c>
      <c r="F29" s="246">
        <f>SUM(B29:E29)</f>
        <v>12851</v>
      </c>
      <c r="G29" s="248">
        <f>F29/$F$9</f>
        <v>0.015505176033396878</v>
      </c>
      <c r="H29" s="247">
        <v>4671</v>
      </c>
      <c r="I29" s="245">
        <v>4588</v>
      </c>
      <c r="J29" s="246"/>
      <c r="K29" s="245"/>
      <c r="L29" s="246">
        <f>SUM(H29:K29)</f>
        <v>9259</v>
      </c>
      <c r="M29" s="249">
        <f>IF(ISERROR(F29/L29-1),"         /0",(F29/L29-1))</f>
        <v>0.38794686251215027</v>
      </c>
      <c r="N29" s="247">
        <v>52800</v>
      </c>
      <c r="O29" s="245">
        <v>48589</v>
      </c>
      <c r="P29" s="246"/>
      <c r="Q29" s="245"/>
      <c r="R29" s="246">
        <f>SUM(N29:Q29)</f>
        <v>101389</v>
      </c>
      <c r="S29" s="248">
        <f>R29/$R$9</f>
        <v>0.01747883392151221</v>
      </c>
      <c r="T29" s="247">
        <v>36289</v>
      </c>
      <c r="U29" s="245">
        <v>34366</v>
      </c>
      <c r="V29" s="246"/>
      <c r="W29" s="245"/>
      <c r="X29" s="246">
        <f>SUM(T29:W29)</f>
        <v>70655</v>
      </c>
      <c r="Y29" s="244">
        <f>IF(ISERROR(R29/X29-1),"         /0",IF(R29/X29&gt;5,"  *  ",(R29/X29-1)))</f>
        <v>0.43498690821597896</v>
      </c>
    </row>
    <row r="30" spans="1:25" ht="19.5" customHeight="1">
      <c r="A30" s="250" t="s">
        <v>162</v>
      </c>
      <c r="B30" s="247">
        <v>5253</v>
      </c>
      <c r="C30" s="245">
        <v>6100</v>
      </c>
      <c r="D30" s="246">
        <v>0</v>
      </c>
      <c r="E30" s="245">
        <v>0</v>
      </c>
      <c r="F30" s="246">
        <f>SUM(B30:E30)</f>
        <v>11353</v>
      </c>
      <c r="G30" s="248">
        <f>F30/$F$9</f>
        <v>0.01369778721555947</v>
      </c>
      <c r="H30" s="247">
        <v>519</v>
      </c>
      <c r="I30" s="245">
        <v>365</v>
      </c>
      <c r="J30" s="246"/>
      <c r="K30" s="245"/>
      <c r="L30" s="246">
        <f>SUM(H30:K30)</f>
        <v>884</v>
      </c>
      <c r="M30" s="249">
        <f>IF(ISERROR(F30/L30-1),"         /0",(F30/L30-1))</f>
        <v>11.842760180995475</v>
      </c>
      <c r="N30" s="247">
        <v>31336</v>
      </c>
      <c r="O30" s="245">
        <v>31932</v>
      </c>
      <c r="P30" s="246">
        <v>89</v>
      </c>
      <c r="Q30" s="245">
        <v>85</v>
      </c>
      <c r="R30" s="246">
        <f>SUM(N30:Q30)</f>
        <v>63442</v>
      </c>
      <c r="S30" s="248">
        <f>R30/$R$9</f>
        <v>0.010937006792142911</v>
      </c>
      <c r="T30" s="247">
        <v>1187</v>
      </c>
      <c r="U30" s="245">
        <v>1147</v>
      </c>
      <c r="V30" s="246"/>
      <c r="W30" s="245"/>
      <c r="X30" s="246">
        <f>SUM(T30:W30)</f>
        <v>2334</v>
      </c>
      <c r="Y30" s="244" t="str">
        <f>IF(ISERROR(R30/X30-1),"         /0",IF(R30/X30&gt;5,"  *  ",(R30/X30-1)))</f>
        <v>  *  </v>
      </c>
    </row>
    <row r="31" spans="1:25" ht="19.5" customHeight="1">
      <c r="A31" s="250" t="s">
        <v>164</v>
      </c>
      <c r="B31" s="247">
        <v>4254</v>
      </c>
      <c r="C31" s="245">
        <v>3702</v>
      </c>
      <c r="D31" s="246">
        <v>0</v>
      </c>
      <c r="E31" s="245">
        <v>0</v>
      </c>
      <c r="F31" s="246">
        <f>SUM(B31:E31)</f>
        <v>7956</v>
      </c>
      <c r="G31" s="248">
        <f>F31/$F$9</f>
        <v>0.009599189208754615</v>
      </c>
      <c r="H31" s="247">
        <v>4767</v>
      </c>
      <c r="I31" s="245">
        <v>4593</v>
      </c>
      <c r="J31" s="246"/>
      <c r="K31" s="245"/>
      <c r="L31" s="246">
        <f>SUM(H31:K31)</f>
        <v>9360</v>
      </c>
      <c r="M31" s="249">
        <f>IF(ISERROR(F31/L31-1),"         /0",(F31/L31-1))</f>
        <v>-0.15000000000000002</v>
      </c>
      <c r="N31" s="247">
        <v>36577</v>
      </c>
      <c r="O31" s="245">
        <v>32190</v>
      </c>
      <c r="P31" s="246"/>
      <c r="Q31" s="245"/>
      <c r="R31" s="246">
        <f>SUM(N31:Q31)</f>
        <v>68767</v>
      </c>
      <c r="S31" s="248">
        <f>R31/$R$9</f>
        <v>0.011855003721119946</v>
      </c>
      <c r="T31" s="247">
        <v>36922</v>
      </c>
      <c r="U31" s="245">
        <v>33328</v>
      </c>
      <c r="V31" s="246"/>
      <c r="W31" s="245"/>
      <c r="X31" s="246">
        <f>SUM(T31:W31)</f>
        <v>70250</v>
      </c>
      <c r="Y31" s="244">
        <f>IF(ISERROR(R31/X31-1),"         /0",IF(R31/X31&gt;5,"  *  ",(R31/X31-1)))</f>
        <v>-0.021110320284697504</v>
      </c>
    </row>
    <row r="32" spans="1:25" ht="19.5" customHeight="1">
      <c r="A32" s="250" t="s">
        <v>198</v>
      </c>
      <c r="B32" s="247">
        <v>3808</v>
      </c>
      <c r="C32" s="245">
        <v>3569</v>
      </c>
      <c r="D32" s="246">
        <v>0</v>
      </c>
      <c r="E32" s="245">
        <v>0</v>
      </c>
      <c r="F32" s="246">
        <f t="shared" si="0"/>
        <v>7377</v>
      </c>
      <c r="G32" s="248">
        <f t="shared" si="1"/>
        <v>0.008900605680364855</v>
      </c>
      <c r="H32" s="247">
        <v>2615</v>
      </c>
      <c r="I32" s="245">
        <v>2587</v>
      </c>
      <c r="J32" s="246"/>
      <c r="K32" s="245"/>
      <c r="L32" s="246">
        <f t="shared" si="2"/>
        <v>5202</v>
      </c>
      <c r="M32" s="249">
        <f t="shared" si="3"/>
        <v>0.41810841983852365</v>
      </c>
      <c r="N32" s="247">
        <v>30634</v>
      </c>
      <c r="O32" s="245">
        <v>29910</v>
      </c>
      <c r="P32" s="246"/>
      <c r="Q32" s="245"/>
      <c r="R32" s="246">
        <f t="shared" si="4"/>
        <v>60544</v>
      </c>
      <c r="S32" s="248">
        <f t="shared" si="5"/>
        <v>0.01043740959023203</v>
      </c>
      <c r="T32" s="247">
        <v>21393</v>
      </c>
      <c r="U32" s="245">
        <v>21505</v>
      </c>
      <c r="V32" s="246"/>
      <c r="W32" s="245"/>
      <c r="X32" s="246">
        <f t="shared" si="6"/>
        <v>42898</v>
      </c>
      <c r="Y32" s="244">
        <f t="shared" si="7"/>
        <v>0.4113478483845401</v>
      </c>
    </row>
    <row r="33" spans="1:25" ht="19.5" customHeight="1">
      <c r="A33" s="250" t="s">
        <v>200</v>
      </c>
      <c r="B33" s="247">
        <v>2039</v>
      </c>
      <c r="C33" s="245">
        <v>2349</v>
      </c>
      <c r="D33" s="246">
        <v>0</v>
      </c>
      <c r="E33" s="245">
        <v>0</v>
      </c>
      <c r="F33" s="246">
        <f t="shared" si="0"/>
        <v>4388</v>
      </c>
      <c r="G33" s="248">
        <f t="shared" si="1"/>
        <v>0.005294273786829468</v>
      </c>
      <c r="H33" s="247">
        <v>1161</v>
      </c>
      <c r="I33" s="245">
        <v>1388</v>
      </c>
      <c r="J33" s="246"/>
      <c r="K33" s="245"/>
      <c r="L33" s="246">
        <f t="shared" si="2"/>
        <v>2549</v>
      </c>
      <c r="M33" s="249">
        <f t="shared" si="3"/>
        <v>0.7214593958415065</v>
      </c>
      <c r="N33" s="247">
        <v>13297</v>
      </c>
      <c r="O33" s="245">
        <v>14015</v>
      </c>
      <c r="P33" s="246">
        <v>137</v>
      </c>
      <c r="Q33" s="245">
        <v>126</v>
      </c>
      <c r="R33" s="246">
        <f t="shared" si="4"/>
        <v>27575</v>
      </c>
      <c r="S33" s="248">
        <f t="shared" si="5"/>
        <v>0.004753758744890464</v>
      </c>
      <c r="T33" s="247">
        <v>9291</v>
      </c>
      <c r="U33" s="245">
        <v>8362</v>
      </c>
      <c r="V33" s="246"/>
      <c r="W33" s="245"/>
      <c r="X33" s="246">
        <f t="shared" si="6"/>
        <v>17653</v>
      </c>
      <c r="Y33" s="244">
        <f t="shared" si="7"/>
        <v>0.5620574406616439</v>
      </c>
    </row>
    <row r="34" spans="1:25" ht="19.5" customHeight="1">
      <c r="A34" s="250" t="s">
        <v>188</v>
      </c>
      <c r="B34" s="247">
        <v>1138</v>
      </c>
      <c r="C34" s="245">
        <v>2198</v>
      </c>
      <c r="D34" s="246">
        <v>0</v>
      </c>
      <c r="E34" s="245">
        <v>0</v>
      </c>
      <c r="F34" s="246">
        <f t="shared" si="0"/>
        <v>3336</v>
      </c>
      <c r="G34" s="248">
        <f t="shared" si="1"/>
        <v>0.0040249993967327044</v>
      </c>
      <c r="H34" s="247">
        <v>895</v>
      </c>
      <c r="I34" s="245">
        <v>1745</v>
      </c>
      <c r="J34" s="246"/>
      <c r="K34" s="245"/>
      <c r="L34" s="246">
        <f t="shared" si="2"/>
        <v>2640</v>
      </c>
      <c r="M34" s="249">
        <f t="shared" si="3"/>
        <v>0.26363636363636367</v>
      </c>
      <c r="N34" s="247">
        <v>7843</v>
      </c>
      <c r="O34" s="245">
        <v>15588</v>
      </c>
      <c r="P34" s="246"/>
      <c r="Q34" s="245"/>
      <c r="R34" s="246">
        <f t="shared" si="4"/>
        <v>23431</v>
      </c>
      <c r="S34" s="248">
        <f t="shared" si="5"/>
        <v>0.00403935888128843</v>
      </c>
      <c r="T34" s="247">
        <v>6625</v>
      </c>
      <c r="U34" s="245">
        <v>10829</v>
      </c>
      <c r="V34" s="246"/>
      <c r="W34" s="245"/>
      <c r="X34" s="246">
        <f t="shared" si="6"/>
        <v>17454</v>
      </c>
      <c r="Y34" s="244">
        <f t="shared" si="7"/>
        <v>0.3424429930101982</v>
      </c>
    </row>
    <row r="35" spans="1:25" ht="19.5" customHeight="1">
      <c r="A35" s="250" t="s">
        <v>196</v>
      </c>
      <c r="B35" s="247">
        <v>1023</v>
      </c>
      <c r="C35" s="245">
        <v>1240</v>
      </c>
      <c r="D35" s="246">
        <v>0</v>
      </c>
      <c r="E35" s="245">
        <v>0</v>
      </c>
      <c r="F35" s="246">
        <f t="shared" si="0"/>
        <v>2263</v>
      </c>
      <c r="G35" s="248">
        <f t="shared" si="1"/>
        <v>0.0027303877802176586</v>
      </c>
      <c r="H35" s="247">
        <v>850</v>
      </c>
      <c r="I35" s="245">
        <v>629</v>
      </c>
      <c r="J35" s="246"/>
      <c r="K35" s="245"/>
      <c r="L35" s="246">
        <f t="shared" si="2"/>
        <v>1479</v>
      </c>
      <c r="M35" s="249" t="s">
        <v>50</v>
      </c>
      <c r="N35" s="247">
        <v>9926</v>
      </c>
      <c r="O35" s="245">
        <v>9359</v>
      </c>
      <c r="P35" s="246"/>
      <c r="Q35" s="245"/>
      <c r="R35" s="246">
        <f t="shared" si="4"/>
        <v>19285</v>
      </c>
      <c r="S35" s="248">
        <f t="shared" si="5"/>
        <v>0.0033246142301074375</v>
      </c>
      <c r="T35" s="247">
        <v>2722</v>
      </c>
      <c r="U35" s="245">
        <v>2302</v>
      </c>
      <c r="V35" s="246"/>
      <c r="W35" s="245"/>
      <c r="X35" s="246">
        <f t="shared" si="6"/>
        <v>5024</v>
      </c>
      <c r="Y35" s="244">
        <f t="shared" si="7"/>
        <v>2.8385748407643314</v>
      </c>
    </row>
    <row r="36" spans="1:25" ht="19.5" customHeight="1">
      <c r="A36" s="250" t="s">
        <v>187</v>
      </c>
      <c r="B36" s="247">
        <v>365</v>
      </c>
      <c r="C36" s="245">
        <v>8</v>
      </c>
      <c r="D36" s="246">
        <v>0</v>
      </c>
      <c r="E36" s="245">
        <v>0</v>
      </c>
      <c r="F36" s="246">
        <f t="shared" si="0"/>
        <v>373</v>
      </c>
      <c r="G36" s="248">
        <f t="shared" si="1"/>
        <v>0.0004500374025723317</v>
      </c>
      <c r="H36" s="247"/>
      <c r="I36" s="245"/>
      <c r="J36" s="246"/>
      <c r="K36" s="245"/>
      <c r="L36" s="246">
        <f t="shared" si="2"/>
        <v>0</v>
      </c>
      <c r="M36" s="249" t="s">
        <v>50</v>
      </c>
      <c r="N36" s="247">
        <v>420</v>
      </c>
      <c r="O36" s="245">
        <v>16</v>
      </c>
      <c r="P36" s="246"/>
      <c r="Q36" s="245"/>
      <c r="R36" s="246">
        <f t="shared" si="4"/>
        <v>436</v>
      </c>
      <c r="S36" s="248">
        <f t="shared" si="5"/>
        <v>7.516369221295529E-05</v>
      </c>
      <c r="T36" s="247">
        <v>1</v>
      </c>
      <c r="U36" s="245"/>
      <c r="V36" s="246"/>
      <c r="W36" s="245"/>
      <c r="X36" s="246">
        <f t="shared" si="6"/>
        <v>1</v>
      </c>
      <c r="Y36" s="244" t="str">
        <f t="shared" si="7"/>
        <v>  *  </v>
      </c>
    </row>
    <row r="37" spans="1:25" ht="19.5" customHeight="1" thickBot="1">
      <c r="A37" s="250" t="s">
        <v>172</v>
      </c>
      <c r="B37" s="247">
        <v>95</v>
      </c>
      <c r="C37" s="245">
        <v>0</v>
      </c>
      <c r="D37" s="246">
        <v>11</v>
      </c>
      <c r="E37" s="245">
        <v>22</v>
      </c>
      <c r="F37" s="246">
        <f t="shared" si="0"/>
        <v>128</v>
      </c>
      <c r="G37" s="248">
        <f t="shared" si="1"/>
        <v>0.00015443642769238193</v>
      </c>
      <c r="H37" s="247">
        <v>3051</v>
      </c>
      <c r="I37" s="245">
        <v>3037</v>
      </c>
      <c r="J37" s="246">
        <v>2</v>
      </c>
      <c r="K37" s="245">
        <v>12</v>
      </c>
      <c r="L37" s="246">
        <f t="shared" si="2"/>
        <v>6102</v>
      </c>
      <c r="M37" s="249">
        <f t="shared" si="3"/>
        <v>-0.9790232710586693</v>
      </c>
      <c r="N37" s="247">
        <v>310</v>
      </c>
      <c r="O37" s="245">
        <v>0</v>
      </c>
      <c r="P37" s="246">
        <v>99</v>
      </c>
      <c r="Q37" s="245">
        <v>94</v>
      </c>
      <c r="R37" s="246">
        <f t="shared" si="4"/>
        <v>503</v>
      </c>
      <c r="S37" s="248">
        <f t="shared" si="5"/>
        <v>8.671407610806539E-05</v>
      </c>
      <c r="T37" s="247">
        <v>32273</v>
      </c>
      <c r="U37" s="245">
        <v>34784</v>
      </c>
      <c r="V37" s="246">
        <v>61</v>
      </c>
      <c r="W37" s="245">
        <v>64</v>
      </c>
      <c r="X37" s="246">
        <f t="shared" si="6"/>
        <v>67182</v>
      </c>
      <c r="Y37" s="244">
        <f t="shared" si="7"/>
        <v>-0.9925128754725968</v>
      </c>
    </row>
    <row r="38" spans="1:25" s="283" customFormat="1" ht="19.5" customHeight="1">
      <c r="A38" s="292" t="s">
        <v>59</v>
      </c>
      <c r="B38" s="289">
        <f>SUM(B39:B46)</f>
        <v>50504</v>
      </c>
      <c r="C38" s="288">
        <f>SUM(C39:C46)</f>
        <v>47830</v>
      </c>
      <c r="D38" s="287">
        <f>SUM(D39:D46)</f>
        <v>20</v>
      </c>
      <c r="E38" s="288">
        <f>SUM(E39:E46)</f>
        <v>0</v>
      </c>
      <c r="F38" s="287">
        <f t="shared" si="0"/>
        <v>98354</v>
      </c>
      <c r="G38" s="290">
        <f t="shared" si="1"/>
        <v>0.11866750319731667</v>
      </c>
      <c r="H38" s="289">
        <f>SUM(H39:H46)</f>
        <v>48408</v>
      </c>
      <c r="I38" s="288">
        <f>SUM(I39:I46)</f>
        <v>47236</v>
      </c>
      <c r="J38" s="287">
        <f>SUM(J39:J46)</f>
        <v>10</v>
      </c>
      <c r="K38" s="288">
        <f>SUM(K39:K46)</f>
        <v>0</v>
      </c>
      <c r="L38" s="287">
        <f t="shared" si="2"/>
        <v>95654</v>
      </c>
      <c r="M38" s="291">
        <f t="shared" si="3"/>
        <v>0.02822673385326291</v>
      </c>
      <c r="N38" s="289">
        <f>SUM(N39:N46)</f>
        <v>364254</v>
      </c>
      <c r="O38" s="288">
        <f>SUM(O39:O46)</f>
        <v>340330</v>
      </c>
      <c r="P38" s="287">
        <f>SUM(P39:P46)</f>
        <v>110</v>
      </c>
      <c r="Q38" s="288">
        <f>SUM(Q39:Q46)</f>
        <v>56</v>
      </c>
      <c r="R38" s="287">
        <f t="shared" si="4"/>
        <v>704750</v>
      </c>
      <c r="S38" s="290">
        <f t="shared" si="5"/>
        <v>0.12149452313550514</v>
      </c>
      <c r="T38" s="289">
        <f>SUM(T39:T46)</f>
        <v>352877</v>
      </c>
      <c r="U38" s="288">
        <f>SUM(U39:U46)</f>
        <v>324837</v>
      </c>
      <c r="V38" s="287">
        <f>SUM(V39:V46)</f>
        <v>170</v>
      </c>
      <c r="W38" s="288">
        <f>SUM(W39:W46)</f>
        <v>270</v>
      </c>
      <c r="X38" s="287">
        <f t="shared" si="6"/>
        <v>678154</v>
      </c>
      <c r="Y38" s="284">
        <f t="shared" si="7"/>
        <v>0.03921823066737051</v>
      </c>
    </row>
    <row r="39" spans="1:25" ht="19.5" customHeight="1">
      <c r="A39" s="250" t="s">
        <v>161</v>
      </c>
      <c r="B39" s="247">
        <v>21617</v>
      </c>
      <c r="C39" s="245">
        <v>22871</v>
      </c>
      <c r="D39" s="246">
        <v>20</v>
      </c>
      <c r="E39" s="245">
        <v>0</v>
      </c>
      <c r="F39" s="246">
        <f t="shared" si="0"/>
        <v>44508</v>
      </c>
      <c r="G39" s="248">
        <f t="shared" si="1"/>
        <v>0.05370044159166043</v>
      </c>
      <c r="H39" s="247">
        <v>17323</v>
      </c>
      <c r="I39" s="245">
        <v>19982</v>
      </c>
      <c r="J39" s="246">
        <v>10</v>
      </c>
      <c r="K39" s="245"/>
      <c r="L39" s="246">
        <f t="shared" si="2"/>
        <v>37315</v>
      </c>
      <c r="M39" s="249">
        <f t="shared" si="3"/>
        <v>0.19276430389923616</v>
      </c>
      <c r="N39" s="247">
        <v>160912</v>
      </c>
      <c r="O39" s="245">
        <v>163359</v>
      </c>
      <c r="P39" s="246">
        <v>108</v>
      </c>
      <c r="Q39" s="245">
        <v>54</v>
      </c>
      <c r="R39" s="246">
        <f t="shared" si="4"/>
        <v>324433</v>
      </c>
      <c r="S39" s="248">
        <f t="shared" si="5"/>
        <v>0.05593023430212322</v>
      </c>
      <c r="T39" s="247">
        <v>137384</v>
      </c>
      <c r="U39" s="245">
        <v>136223</v>
      </c>
      <c r="V39" s="246">
        <v>156</v>
      </c>
      <c r="W39" s="245">
        <v>39</v>
      </c>
      <c r="X39" s="229">
        <f t="shared" si="6"/>
        <v>273802</v>
      </c>
      <c r="Y39" s="244">
        <f t="shared" si="7"/>
        <v>0.18491829862455345</v>
      </c>
    </row>
    <row r="40" spans="1:25" ht="19.5" customHeight="1">
      <c r="A40" s="250" t="s">
        <v>190</v>
      </c>
      <c r="B40" s="247">
        <v>9316</v>
      </c>
      <c r="C40" s="245">
        <v>9418</v>
      </c>
      <c r="D40" s="246">
        <v>0</v>
      </c>
      <c r="E40" s="245">
        <v>0</v>
      </c>
      <c r="F40" s="246">
        <f t="shared" si="0"/>
        <v>18734</v>
      </c>
      <c r="G40" s="248">
        <f t="shared" si="1"/>
        <v>0.022603219034289714</v>
      </c>
      <c r="H40" s="247">
        <v>14459</v>
      </c>
      <c r="I40" s="245">
        <v>13745</v>
      </c>
      <c r="J40" s="246"/>
      <c r="K40" s="245"/>
      <c r="L40" s="246">
        <f t="shared" si="2"/>
        <v>28204</v>
      </c>
      <c r="M40" s="249">
        <f t="shared" si="3"/>
        <v>-0.33576797617359244</v>
      </c>
      <c r="N40" s="247">
        <v>72264</v>
      </c>
      <c r="O40" s="245">
        <v>67948</v>
      </c>
      <c r="P40" s="246"/>
      <c r="Q40" s="245"/>
      <c r="R40" s="246">
        <f t="shared" si="4"/>
        <v>140212</v>
      </c>
      <c r="S40" s="248">
        <f t="shared" si="5"/>
        <v>0.02417167801046534</v>
      </c>
      <c r="T40" s="247">
        <v>99077</v>
      </c>
      <c r="U40" s="245">
        <v>91218</v>
      </c>
      <c r="V40" s="246"/>
      <c r="W40" s="245"/>
      <c r="X40" s="229">
        <f t="shared" si="6"/>
        <v>190295</v>
      </c>
      <c r="Y40" s="244">
        <f t="shared" si="7"/>
        <v>-0.2631861057831262</v>
      </c>
    </row>
    <row r="41" spans="1:25" ht="19.5" customHeight="1">
      <c r="A41" s="250" t="s">
        <v>191</v>
      </c>
      <c r="B41" s="247">
        <v>8414</v>
      </c>
      <c r="C41" s="245">
        <v>7775</v>
      </c>
      <c r="D41" s="246">
        <v>0</v>
      </c>
      <c r="E41" s="245">
        <v>0</v>
      </c>
      <c r="F41" s="246">
        <f aca="true" t="shared" si="8" ref="F41:F46">SUM(B41:E41)</f>
        <v>16189</v>
      </c>
      <c r="G41" s="248">
        <f aca="true" t="shared" si="9" ref="G41:G46">F41/$F$9</f>
        <v>0.019532588499312276</v>
      </c>
      <c r="H41" s="247">
        <v>6452</v>
      </c>
      <c r="I41" s="245">
        <v>6102</v>
      </c>
      <c r="J41" s="246"/>
      <c r="K41" s="245"/>
      <c r="L41" s="246">
        <f aca="true" t="shared" si="10" ref="L41:L46">SUM(H41:K41)</f>
        <v>12554</v>
      </c>
      <c r="M41" s="249">
        <f aca="true" t="shared" si="11" ref="M41:M46">IF(ISERROR(F41/L41-1),"         /0",(F41/L41-1))</f>
        <v>0.2895491476820138</v>
      </c>
      <c r="N41" s="247">
        <v>62111</v>
      </c>
      <c r="O41" s="245">
        <v>55839</v>
      </c>
      <c r="P41" s="246"/>
      <c r="Q41" s="245"/>
      <c r="R41" s="246">
        <f aca="true" t="shared" si="12" ref="R41:R46">SUM(N41:Q41)</f>
        <v>117950</v>
      </c>
      <c r="S41" s="248">
        <f aca="true" t="shared" si="13" ref="S41:S46">R41/$R$9</f>
        <v>0.020333847469078157</v>
      </c>
      <c r="T41" s="247">
        <v>47449</v>
      </c>
      <c r="U41" s="245">
        <v>43237</v>
      </c>
      <c r="V41" s="246"/>
      <c r="W41" s="245"/>
      <c r="X41" s="229">
        <f aca="true" t="shared" si="14" ref="X41:X46">SUM(T41:W41)</f>
        <v>90686</v>
      </c>
      <c r="Y41" s="244">
        <f aca="true" t="shared" si="15" ref="Y41:Y46">IF(ISERROR(R41/X41-1),"         /0",IF(R41/X41&gt;5,"  *  ",(R41/X41-1)))</f>
        <v>0.3006417749156429</v>
      </c>
    </row>
    <row r="42" spans="1:25" ht="19.5" customHeight="1">
      <c r="A42" s="250" t="s">
        <v>192</v>
      </c>
      <c r="B42" s="247">
        <v>8291</v>
      </c>
      <c r="C42" s="245">
        <v>7766</v>
      </c>
      <c r="D42" s="246">
        <v>0</v>
      </c>
      <c r="E42" s="245">
        <v>0</v>
      </c>
      <c r="F42" s="246">
        <f t="shared" si="8"/>
        <v>16057</v>
      </c>
      <c r="G42" s="248">
        <f t="shared" si="9"/>
        <v>0.019373325933254505</v>
      </c>
      <c r="H42" s="247">
        <v>8179</v>
      </c>
      <c r="I42" s="245">
        <v>7407</v>
      </c>
      <c r="J42" s="246"/>
      <c r="K42" s="245"/>
      <c r="L42" s="246">
        <f t="shared" si="10"/>
        <v>15586</v>
      </c>
      <c r="M42" s="249">
        <f t="shared" si="11"/>
        <v>0.030219427691517975</v>
      </c>
      <c r="N42" s="247">
        <v>56277</v>
      </c>
      <c r="O42" s="245">
        <v>53184</v>
      </c>
      <c r="P42" s="246"/>
      <c r="Q42" s="245"/>
      <c r="R42" s="246">
        <f t="shared" si="12"/>
        <v>109461</v>
      </c>
      <c r="S42" s="248">
        <f t="shared" si="13"/>
        <v>0.01887039659018876</v>
      </c>
      <c r="T42" s="247">
        <v>57809</v>
      </c>
      <c r="U42" s="245">
        <v>54159</v>
      </c>
      <c r="V42" s="246"/>
      <c r="W42" s="245"/>
      <c r="X42" s="229">
        <f t="shared" si="14"/>
        <v>111968</v>
      </c>
      <c r="Y42" s="244">
        <f t="shared" si="15"/>
        <v>-0.022390325807373546</v>
      </c>
    </row>
    <row r="43" spans="1:25" ht="19.5" customHeight="1">
      <c r="A43" s="250" t="s">
        <v>181</v>
      </c>
      <c r="B43" s="247">
        <v>1424</v>
      </c>
      <c r="C43" s="245">
        <v>0</v>
      </c>
      <c r="D43" s="246">
        <v>0</v>
      </c>
      <c r="E43" s="245">
        <v>0</v>
      </c>
      <c r="F43" s="246">
        <f t="shared" si="8"/>
        <v>1424</v>
      </c>
      <c r="G43" s="248">
        <f t="shared" si="9"/>
        <v>0.001718105258077749</v>
      </c>
      <c r="H43" s="247">
        <v>527</v>
      </c>
      <c r="I43" s="245"/>
      <c r="J43" s="246"/>
      <c r="K43" s="245"/>
      <c r="L43" s="246">
        <f t="shared" si="10"/>
        <v>527</v>
      </c>
      <c r="M43" s="249">
        <f t="shared" si="11"/>
        <v>1.7020872865275143</v>
      </c>
      <c r="N43" s="247">
        <v>6437</v>
      </c>
      <c r="O43" s="245"/>
      <c r="P43" s="246"/>
      <c r="Q43" s="245"/>
      <c r="R43" s="246">
        <f t="shared" si="12"/>
        <v>6437</v>
      </c>
      <c r="S43" s="248">
        <f t="shared" si="13"/>
        <v>0.001109698822877966</v>
      </c>
      <c r="T43" s="247">
        <v>4493</v>
      </c>
      <c r="U43" s="245"/>
      <c r="V43" s="246"/>
      <c r="W43" s="245"/>
      <c r="X43" s="229">
        <f t="shared" si="14"/>
        <v>4493</v>
      </c>
      <c r="Y43" s="244">
        <f t="shared" si="15"/>
        <v>0.43267304696194087</v>
      </c>
    </row>
    <row r="44" spans="1:25" ht="19.5" customHeight="1">
      <c r="A44" s="250" t="s">
        <v>186</v>
      </c>
      <c r="B44" s="247">
        <v>772</v>
      </c>
      <c r="C44" s="245">
        <v>0</v>
      </c>
      <c r="D44" s="246">
        <v>0</v>
      </c>
      <c r="E44" s="245">
        <v>0</v>
      </c>
      <c r="F44" s="246">
        <f t="shared" si="8"/>
        <v>772</v>
      </c>
      <c r="G44" s="248">
        <f t="shared" si="9"/>
        <v>0.0009314447045196786</v>
      </c>
      <c r="H44" s="247">
        <v>745</v>
      </c>
      <c r="I44" s="245"/>
      <c r="J44" s="246"/>
      <c r="K44" s="245"/>
      <c r="L44" s="246">
        <f t="shared" si="10"/>
        <v>745</v>
      </c>
      <c r="M44" s="249">
        <f t="shared" si="11"/>
        <v>0.03624161073825505</v>
      </c>
      <c r="N44" s="247">
        <v>3225</v>
      </c>
      <c r="O44" s="245"/>
      <c r="P44" s="246"/>
      <c r="Q44" s="245"/>
      <c r="R44" s="246">
        <f t="shared" si="12"/>
        <v>3225</v>
      </c>
      <c r="S44" s="248">
        <f t="shared" si="13"/>
        <v>0.0005559699710705982</v>
      </c>
      <c r="T44" s="247">
        <v>2220</v>
      </c>
      <c r="U44" s="245"/>
      <c r="V44" s="246"/>
      <c r="W44" s="245"/>
      <c r="X44" s="229">
        <f t="shared" si="14"/>
        <v>2220</v>
      </c>
      <c r="Y44" s="244">
        <f t="shared" si="15"/>
        <v>0.45270270270270263</v>
      </c>
    </row>
    <row r="45" spans="1:25" ht="19.5" customHeight="1">
      <c r="A45" s="250" t="s">
        <v>185</v>
      </c>
      <c r="B45" s="247">
        <v>575</v>
      </c>
      <c r="C45" s="245">
        <v>0</v>
      </c>
      <c r="D45" s="246">
        <v>0</v>
      </c>
      <c r="E45" s="245">
        <v>0</v>
      </c>
      <c r="F45" s="246">
        <f t="shared" si="8"/>
        <v>575</v>
      </c>
      <c r="G45" s="248">
        <f t="shared" si="9"/>
        <v>0.000693757390024372</v>
      </c>
      <c r="H45" s="247">
        <v>589</v>
      </c>
      <c r="I45" s="245"/>
      <c r="J45" s="246"/>
      <c r="K45" s="245"/>
      <c r="L45" s="246">
        <f t="shared" si="10"/>
        <v>589</v>
      </c>
      <c r="M45" s="249">
        <f t="shared" si="11"/>
        <v>-0.02376910016977929</v>
      </c>
      <c r="N45" s="247">
        <v>2497</v>
      </c>
      <c r="O45" s="245"/>
      <c r="P45" s="246"/>
      <c r="Q45" s="245"/>
      <c r="R45" s="246">
        <f t="shared" si="12"/>
        <v>2497</v>
      </c>
      <c r="S45" s="248">
        <f t="shared" si="13"/>
        <v>0.00043046729232970035</v>
      </c>
      <c r="T45" s="247">
        <v>2080</v>
      </c>
      <c r="U45" s="245"/>
      <c r="V45" s="246"/>
      <c r="W45" s="245"/>
      <c r="X45" s="229">
        <f t="shared" si="14"/>
        <v>2080</v>
      </c>
      <c r="Y45" s="244">
        <f t="shared" si="15"/>
        <v>0.2004807692307693</v>
      </c>
    </row>
    <row r="46" spans="1:25" ht="19.5" customHeight="1" thickBot="1">
      <c r="A46" s="250" t="s">
        <v>172</v>
      </c>
      <c r="B46" s="247">
        <v>95</v>
      </c>
      <c r="C46" s="245">
        <v>0</v>
      </c>
      <c r="D46" s="246">
        <v>0</v>
      </c>
      <c r="E46" s="245">
        <v>0</v>
      </c>
      <c r="F46" s="246">
        <f t="shared" si="8"/>
        <v>95</v>
      </c>
      <c r="G46" s="248">
        <f t="shared" si="9"/>
        <v>0.00011462078617793972</v>
      </c>
      <c r="H46" s="247">
        <v>134</v>
      </c>
      <c r="I46" s="245">
        <v>0</v>
      </c>
      <c r="J46" s="246"/>
      <c r="K46" s="245">
        <v>0</v>
      </c>
      <c r="L46" s="246">
        <f t="shared" si="10"/>
        <v>134</v>
      </c>
      <c r="M46" s="249">
        <f t="shared" si="11"/>
        <v>-0.29104477611940294</v>
      </c>
      <c r="N46" s="247">
        <v>531</v>
      </c>
      <c r="O46" s="245">
        <v>0</v>
      </c>
      <c r="P46" s="246">
        <v>2</v>
      </c>
      <c r="Q46" s="245">
        <v>2</v>
      </c>
      <c r="R46" s="246">
        <f t="shared" si="12"/>
        <v>535</v>
      </c>
      <c r="S46" s="248">
        <f t="shared" si="13"/>
        <v>9.223067737140155E-05</v>
      </c>
      <c r="T46" s="247">
        <v>2365</v>
      </c>
      <c r="U46" s="245">
        <v>0</v>
      </c>
      <c r="V46" s="246">
        <v>14</v>
      </c>
      <c r="W46" s="245">
        <v>231</v>
      </c>
      <c r="X46" s="229">
        <f t="shared" si="14"/>
        <v>2610</v>
      </c>
      <c r="Y46" s="244">
        <f t="shared" si="15"/>
        <v>-0.7950191570881227</v>
      </c>
    </row>
    <row r="47" spans="1:25" s="283" customFormat="1" ht="19.5" customHeight="1">
      <c r="A47" s="292" t="s">
        <v>58</v>
      </c>
      <c r="B47" s="289">
        <f>SUM(B48:B55)</f>
        <v>103089</v>
      </c>
      <c r="C47" s="288">
        <f>SUM(C48:C55)</f>
        <v>95525</v>
      </c>
      <c r="D47" s="287">
        <f>SUM(D48:D55)</f>
        <v>3181</v>
      </c>
      <c r="E47" s="288">
        <f>SUM(E48:E55)</f>
        <v>3434</v>
      </c>
      <c r="F47" s="287">
        <f>SUM(B47:E47)</f>
        <v>205229</v>
      </c>
      <c r="G47" s="290">
        <f>F47/$F$9</f>
        <v>0.24761588764749887</v>
      </c>
      <c r="H47" s="289">
        <f>SUM(H48:H55)</f>
        <v>88405</v>
      </c>
      <c r="I47" s="288">
        <f>SUM(I48:I55)</f>
        <v>80870</v>
      </c>
      <c r="J47" s="287">
        <f>SUM(J48:J55)</f>
        <v>799</v>
      </c>
      <c r="K47" s="288">
        <f>SUM(K48:K55)</f>
        <v>998</v>
      </c>
      <c r="L47" s="287">
        <f>SUM(H47:K47)</f>
        <v>171072</v>
      </c>
      <c r="M47" s="291">
        <f>IF(ISERROR(F47/L47-1),"         /0",(F47/L47-1))</f>
        <v>0.19966446876169108</v>
      </c>
      <c r="N47" s="289">
        <f>SUM(N48:N55)</f>
        <v>685612</v>
      </c>
      <c r="O47" s="288">
        <f>SUM(O48:O55)</f>
        <v>660621</v>
      </c>
      <c r="P47" s="287">
        <f>SUM(P48:P55)</f>
        <v>30324</v>
      </c>
      <c r="Q47" s="288">
        <f>SUM(Q48:Q55)</f>
        <v>31153</v>
      </c>
      <c r="R47" s="287">
        <f>SUM(N47:Q47)</f>
        <v>1407710</v>
      </c>
      <c r="S47" s="290">
        <f>R47/$R$9</f>
        <v>0.2426804613878424</v>
      </c>
      <c r="T47" s="289">
        <f>SUM(T48:T55)</f>
        <v>644400</v>
      </c>
      <c r="U47" s="288">
        <f>SUM(U48:U55)</f>
        <v>615275</v>
      </c>
      <c r="V47" s="287">
        <f>SUM(V48:V55)</f>
        <v>9832</v>
      </c>
      <c r="W47" s="288">
        <f>SUM(W48:W55)</f>
        <v>9403</v>
      </c>
      <c r="X47" s="287">
        <f>SUM(T47:W47)</f>
        <v>1278910</v>
      </c>
      <c r="Y47" s="284">
        <f>IF(ISERROR(R47/X47-1),"         /0",IF(R47/X47&gt;5,"  *  ",(R47/X47-1)))</f>
        <v>0.10071076150784664</v>
      </c>
    </row>
    <row r="48" spans="1:25" s="220" customFormat="1" ht="19.5" customHeight="1">
      <c r="A48" s="235" t="s">
        <v>164</v>
      </c>
      <c r="B48" s="233">
        <v>53420</v>
      </c>
      <c r="C48" s="230">
        <v>48964</v>
      </c>
      <c r="D48" s="229">
        <v>165</v>
      </c>
      <c r="E48" s="230">
        <v>165</v>
      </c>
      <c r="F48" s="229">
        <f>SUM(B48:E48)</f>
        <v>102714</v>
      </c>
      <c r="G48" s="232">
        <f>F48/$F$9</f>
        <v>0.12392799401558843</v>
      </c>
      <c r="H48" s="233">
        <v>51537</v>
      </c>
      <c r="I48" s="230">
        <v>46502</v>
      </c>
      <c r="J48" s="229">
        <v>106</v>
      </c>
      <c r="K48" s="230">
        <v>106</v>
      </c>
      <c r="L48" s="229">
        <f>SUM(H48:K48)</f>
        <v>98251</v>
      </c>
      <c r="M48" s="234">
        <f>IF(ISERROR(F48/L48-1),"         /0",(F48/L48-1))</f>
        <v>0.045424474051154684</v>
      </c>
      <c r="N48" s="233">
        <v>375204</v>
      </c>
      <c r="O48" s="230">
        <v>360483</v>
      </c>
      <c r="P48" s="229">
        <v>1726</v>
      </c>
      <c r="Q48" s="230">
        <v>1959</v>
      </c>
      <c r="R48" s="229">
        <f>SUM(N48:Q48)</f>
        <v>739372</v>
      </c>
      <c r="S48" s="232">
        <f>R48/$R$9</f>
        <v>0.12746314091485592</v>
      </c>
      <c r="T48" s="231">
        <v>363619</v>
      </c>
      <c r="U48" s="230">
        <v>348524</v>
      </c>
      <c r="V48" s="229">
        <v>2638</v>
      </c>
      <c r="W48" s="230">
        <v>3167</v>
      </c>
      <c r="X48" s="229">
        <f>SUM(T48:W48)</f>
        <v>717948</v>
      </c>
      <c r="Y48" s="228">
        <f>IF(ISERROR(R48/X48-1),"         /0",IF(R48/X48&gt;5,"  *  ",(R48/X48-1)))</f>
        <v>0.029840601269172762</v>
      </c>
    </row>
    <row r="49" spans="1:25" s="220" customFormat="1" ht="19.5" customHeight="1">
      <c r="A49" s="235" t="s">
        <v>161</v>
      </c>
      <c r="B49" s="233">
        <v>25313</v>
      </c>
      <c r="C49" s="230">
        <v>24304</v>
      </c>
      <c r="D49" s="229">
        <v>2504</v>
      </c>
      <c r="E49" s="230">
        <v>2753</v>
      </c>
      <c r="F49" s="229">
        <f aca="true" t="shared" si="16" ref="F49:F55">SUM(B49:E49)</f>
        <v>54874</v>
      </c>
      <c r="G49" s="232">
        <f aca="true" t="shared" si="17" ref="G49:G55">F49/$F$9</f>
        <v>0.06620737916556067</v>
      </c>
      <c r="H49" s="233">
        <v>23833</v>
      </c>
      <c r="I49" s="230">
        <v>22351</v>
      </c>
      <c r="J49" s="229">
        <v>609</v>
      </c>
      <c r="K49" s="230">
        <v>661</v>
      </c>
      <c r="L49" s="229">
        <f aca="true" t="shared" si="18" ref="L49:L55">SUM(H49:K49)</f>
        <v>47454</v>
      </c>
      <c r="M49" s="234">
        <f aca="true" t="shared" si="19" ref="M49:M55">IF(ISERROR(F49/L49-1),"         /0",(F49/L49-1))</f>
        <v>0.15636195052050406</v>
      </c>
      <c r="N49" s="233">
        <v>168227</v>
      </c>
      <c r="O49" s="230">
        <v>166312</v>
      </c>
      <c r="P49" s="229">
        <v>24935</v>
      </c>
      <c r="Q49" s="230">
        <v>25399</v>
      </c>
      <c r="R49" s="229">
        <f aca="true" t="shared" si="20" ref="R49:R55">SUM(N49:Q49)</f>
        <v>384873</v>
      </c>
      <c r="S49" s="232">
        <f aca="true" t="shared" si="21" ref="S49:S55">R49/$R$9</f>
        <v>0.06634971493824941</v>
      </c>
      <c r="T49" s="231">
        <v>174048</v>
      </c>
      <c r="U49" s="230">
        <v>164985</v>
      </c>
      <c r="V49" s="229">
        <v>2798</v>
      </c>
      <c r="W49" s="230">
        <v>2606</v>
      </c>
      <c r="X49" s="229">
        <f aca="true" t="shared" si="22" ref="X49:X55">SUM(T49:W49)</f>
        <v>344437</v>
      </c>
      <c r="Y49" s="228">
        <f aca="true" t="shared" si="23" ref="Y49:Y55">IF(ISERROR(R49/X49-1),"         /0",IF(R49/X49&gt;5,"  *  ",(R49/X49-1)))</f>
        <v>0.11739737600780398</v>
      </c>
    </row>
    <row r="50" spans="1:25" s="220" customFormat="1" ht="19.5" customHeight="1">
      <c r="A50" s="235" t="s">
        <v>187</v>
      </c>
      <c r="B50" s="233">
        <v>6311</v>
      </c>
      <c r="C50" s="230">
        <v>6049</v>
      </c>
      <c r="D50" s="229">
        <v>88</v>
      </c>
      <c r="E50" s="230">
        <v>91</v>
      </c>
      <c r="F50" s="229">
        <f t="shared" si="16"/>
        <v>12539</v>
      </c>
      <c r="G50" s="232">
        <f t="shared" si="17"/>
        <v>0.015128737240896696</v>
      </c>
      <c r="H50" s="233">
        <v>1316</v>
      </c>
      <c r="I50" s="230">
        <v>1289</v>
      </c>
      <c r="J50" s="229"/>
      <c r="K50" s="230"/>
      <c r="L50" s="229">
        <f t="shared" si="18"/>
        <v>2605</v>
      </c>
      <c r="M50" s="234">
        <f t="shared" si="19"/>
        <v>3.813435700575816</v>
      </c>
      <c r="N50" s="233">
        <v>35106</v>
      </c>
      <c r="O50" s="230">
        <v>33804</v>
      </c>
      <c r="P50" s="229">
        <v>349</v>
      </c>
      <c r="Q50" s="230">
        <v>229</v>
      </c>
      <c r="R50" s="229">
        <f t="shared" si="20"/>
        <v>69488</v>
      </c>
      <c r="S50" s="232">
        <f t="shared" si="21"/>
        <v>0.011979299643334489</v>
      </c>
      <c r="T50" s="231">
        <v>12031</v>
      </c>
      <c r="U50" s="230">
        <v>11411</v>
      </c>
      <c r="V50" s="229"/>
      <c r="W50" s="230"/>
      <c r="X50" s="229">
        <f t="shared" si="22"/>
        <v>23442</v>
      </c>
      <c r="Y50" s="228">
        <f t="shared" si="23"/>
        <v>1.9642521969115263</v>
      </c>
    </row>
    <row r="51" spans="1:25" s="220" customFormat="1" ht="19.5" customHeight="1">
      <c r="A51" s="235" t="s">
        <v>188</v>
      </c>
      <c r="B51" s="233">
        <v>6176</v>
      </c>
      <c r="C51" s="230">
        <v>5353</v>
      </c>
      <c r="D51" s="229">
        <v>0</v>
      </c>
      <c r="E51" s="230">
        <v>0</v>
      </c>
      <c r="F51" s="229">
        <f t="shared" si="16"/>
        <v>11529</v>
      </c>
      <c r="G51" s="232">
        <f t="shared" si="17"/>
        <v>0.013910137303636496</v>
      </c>
      <c r="H51" s="233">
        <v>3460</v>
      </c>
      <c r="I51" s="230">
        <v>2844</v>
      </c>
      <c r="J51" s="229"/>
      <c r="K51" s="230"/>
      <c r="L51" s="229">
        <f t="shared" si="18"/>
        <v>6304</v>
      </c>
      <c r="M51" s="234">
        <f t="shared" si="19"/>
        <v>0.8288388324873097</v>
      </c>
      <c r="N51" s="233">
        <v>39673</v>
      </c>
      <c r="O51" s="230">
        <v>32977</v>
      </c>
      <c r="P51" s="229"/>
      <c r="Q51" s="230"/>
      <c r="R51" s="229">
        <f t="shared" si="20"/>
        <v>72650</v>
      </c>
      <c r="S51" s="232">
        <f t="shared" si="21"/>
        <v>0.012524408805667894</v>
      </c>
      <c r="T51" s="231">
        <v>29258</v>
      </c>
      <c r="U51" s="230">
        <v>24013</v>
      </c>
      <c r="V51" s="229"/>
      <c r="W51" s="230"/>
      <c r="X51" s="229">
        <f t="shared" si="22"/>
        <v>53271</v>
      </c>
      <c r="Y51" s="228">
        <f t="shared" si="23"/>
        <v>0.3637814195340805</v>
      </c>
    </row>
    <row r="52" spans="1:25" s="220" customFormat="1" ht="19.5" customHeight="1">
      <c r="A52" s="235" t="s">
        <v>195</v>
      </c>
      <c r="B52" s="233">
        <v>5384</v>
      </c>
      <c r="C52" s="230">
        <v>5369</v>
      </c>
      <c r="D52" s="229">
        <v>0</v>
      </c>
      <c r="E52" s="230">
        <v>0</v>
      </c>
      <c r="F52" s="229">
        <f t="shared" si="16"/>
        <v>10753</v>
      </c>
      <c r="G52" s="232">
        <f t="shared" si="17"/>
        <v>0.012973866460751429</v>
      </c>
      <c r="H52" s="233">
        <v>3516</v>
      </c>
      <c r="I52" s="230">
        <v>3375</v>
      </c>
      <c r="J52" s="229"/>
      <c r="K52" s="230"/>
      <c r="L52" s="229">
        <f t="shared" si="18"/>
        <v>6891</v>
      </c>
      <c r="M52" s="234">
        <f t="shared" si="19"/>
        <v>0.5604411551298796</v>
      </c>
      <c r="N52" s="233">
        <v>29385</v>
      </c>
      <c r="O52" s="230">
        <v>32132</v>
      </c>
      <c r="P52" s="229">
        <v>138</v>
      </c>
      <c r="Q52" s="230">
        <v>135</v>
      </c>
      <c r="R52" s="229">
        <f t="shared" si="20"/>
        <v>61790</v>
      </c>
      <c r="S52" s="232">
        <f t="shared" si="21"/>
        <v>0.010652212251923181</v>
      </c>
      <c r="T52" s="231">
        <v>24457</v>
      </c>
      <c r="U52" s="230">
        <v>27004</v>
      </c>
      <c r="V52" s="229"/>
      <c r="W52" s="230"/>
      <c r="X52" s="229">
        <f t="shared" si="22"/>
        <v>51461</v>
      </c>
      <c r="Y52" s="228">
        <f t="shared" si="23"/>
        <v>0.20071510464235054</v>
      </c>
    </row>
    <row r="53" spans="1:25" s="220" customFormat="1" ht="19.5" customHeight="1">
      <c r="A53" s="235" t="s">
        <v>196</v>
      </c>
      <c r="B53" s="233">
        <v>3390</v>
      </c>
      <c r="C53" s="230">
        <v>2894</v>
      </c>
      <c r="D53" s="229">
        <v>389</v>
      </c>
      <c r="E53" s="230">
        <v>387</v>
      </c>
      <c r="F53" s="229">
        <f>SUM(B53:E53)</f>
        <v>7060</v>
      </c>
      <c r="G53" s="232">
        <f>F53/$F$9</f>
        <v>0.008518134214907942</v>
      </c>
      <c r="H53" s="233">
        <v>4593</v>
      </c>
      <c r="I53" s="230">
        <v>4496</v>
      </c>
      <c r="J53" s="229">
        <v>57</v>
      </c>
      <c r="K53" s="230">
        <v>206</v>
      </c>
      <c r="L53" s="229">
        <f>SUM(H53:K53)</f>
        <v>9352</v>
      </c>
      <c r="M53" s="234">
        <f>IF(ISERROR(F53/L53-1),"         /0",(F53/L53-1))</f>
        <v>-0.24508126603934988</v>
      </c>
      <c r="N53" s="233">
        <v>30875</v>
      </c>
      <c r="O53" s="230">
        <v>29328</v>
      </c>
      <c r="P53" s="229">
        <v>2772</v>
      </c>
      <c r="Q53" s="230">
        <v>2988</v>
      </c>
      <c r="R53" s="229">
        <f>SUM(N53:Q53)</f>
        <v>65963</v>
      </c>
      <c r="S53" s="232">
        <f>R53/$R$9</f>
        <v>0.011371611535420115</v>
      </c>
      <c r="T53" s="231">
        <v>39603</v>
      </c>
      <c r="U53" s="230">
        <v>39316</v>
      </c>
      <c r="V53" s="229">
        <v>3548</v>
      </c>
      <c r="W53" s="230">
        <v>3134</v>
      </c>
      <c r="X53" s="229">
        <f>SUM(T53:W53)</f>
        <v>85601</v>
      </c>
      <c r="Y53" s="228">
        <f>IF(ISERROR(R53/X53-1),"         /0",IF(R53/X53&gt;5,"  *  ",(R53/X53-1)))</f>
        <v>-0.2294132077896286</v>
      </c>
    </row>
    <row r="54" spans="1:25" s="220" customFormat="1" ht="19.5" customHeight="1">
      <c r="A54" s="235" t="s">
        <v>199</v>
      </c>
      <c r="B54" s="233">
        <v>2932</v>
      </c>
      <c r="C54" s="230">
        <v>2573</v>
      </c>
      <c r="D54" s="229">
        <v>0</v>
      </c>
      <c r="E54" s="230">
        <v>0</v>
      </c>
      <c r="F54" s="229">
        <f t="shared" si="16"/>
        <v>5505</v>
      </c>
      <c r="G54" s="232">
        <f t="shared" si="17"/>
        <v>0.00664197292536377</v>
      </c>
      <c r="H54" s="233"/>
      <c r="I54" s="230"/>
      <c r="J54" s="229"/>
      <c r="K54" s="230"/>
      <c r="L54" s="229">
        <f t="shared" si="18"/>
        <v>0</v>
      </c>
      <c r="M54" s="234" t="str">
        <f t="shared" si="19"/>
        <v>         /0</v>
      </c>
      <c r="N54" s="233">
        <v>5104</v>
      </c>
      <c r="O54" s="230">
        <v>5240</v>
      </c>
      <c r="P54" s="229"/>
      <c r="Q54" s="230"/>
      <c r="R54" s="229">
        <f t="shared" si="20"/>
        <v>10344</v>
      </c>
      <c r="S54" s="232">
        <f t="shared" si="21"/>
        <v>0.0017832413583734163</v>
      </c>
      <c r="T54" s="231"/>
      <c r="U54" s="230"/>
      <c r="V54" s="229"/>
      <c r="W54" s="230"/>
      <c r="X54" s="229">
        <f t="shared" si="22"/>
        <v>0</v>
      </c>
      <c r="Y54" s="228" t="str">
        <f t="shared" si="23"/>
        <v>         /0</v>
      </c>
    </row>
    <row r="55" spans="1:25" s="220" customFormat="1" ht="19.5" customHeight="1" thickBot="1">
      <c r="A55" s="235" t="s">
        <v>172</v>
      </c>
      <c r="B55" s="233">
        <v>163</v>
      </c>
      <c r="C55" s="230">
        <v>19</v>
      </c>
      <c r="D55" s="229">
        <v>35</v>
      </c>
      <c r="E55" s="230">
        <v>38</v>
      </c>
      <c r="F55" s="229">
        <f t="shared" si="16"/>
        <v>255</v>
      </c>
      <c r="G55" s="232">
        <f t="shared" si="17"/>
        <v>0.00030766632079341717</v>
      </c>
      <c r="H55" s="233">
        <v>150</v>
      </c>
      <c r="I55" s="230">
        <v>13</v>
      </c>
      <c r="J55" s="229">
        <v>27</v>
      </c>
      <c r="K55" s="230">
        <v>25</v>
      </c>
      <c r="L55" s="229">
        <f t="shared" si="18"/>
        <v>215</v>
      </c>
      <c r="M55" s="234">
        <f t="shared" si="19"/>
        <v>0.18604651162790709</v>
      </c>
      <c r="N55" s="233">
        <v>2038</v>
      </c>
      <c r="O55" s="230">
        <v>345</v>
      </c>
      <c r="P55" s="229">
        <v>404</v>
      </c>
      <c r="Q55" s="230">
        <v>443</v>
      </c>
      <c r="R55" s="229">
        <f t="shared" si="20"/>
        <v>3230</v>
      </c>
      <c r="S55" s="232">
        <f t="shared" si="21"/>
        <v>0.0005568319400179945</v>
      </c>
      <c r="T55" s="231">
        <v>1384</v>
      </c>
      <c r="U55" s="230">
        <v>22</v>
      </c>
      <c r="V55" s="229">
        <v>848</v>
      </c>
      <c r="W55" s="230">
        <v>496</v>
      </c>
      <c r="X55" s="229">
        <f t="shared" si="22"/>
        <v>2750</v>
      </c>
      <c r="Y55" s="228">
        <f t="shared" si="23"/>
        <v>0.17454545454545456</v>
      </c>
    </row>
    <row r="56" spans="1:25" s="283" customFormat="1" ht="19.5" customHeight="1">
      <c r="A56" s="292" t="s">
        <v>57</v>
      </c>
      <c r="B56" s="289">
        <f>SUM(B57:B64)</f>
        <v>9247</v>
      </c>
      <c r="C56" s="288">
        <f>SUM(C57:C64)</f>
        <v>8152</v>
      </c>
      <c r="D56" s="287">
        <f>SUM(D57:D64)</f>
        <v>4</v>
      </c>
      <c r="E56" s="288">
        <f>SUM(E57:E64)</f>
        <v>3</v>
      </c>
      <c r="F56" s="287">
        <f aca="true" t="shared" si="24" ref="F56:F65">SUM(B56:E56)</f>
        <v>17406</v>
      </c>
      <c r="G56" s="290">
        <f aca="true" t="shared" si="25" ref="G56:G65">F56/$F$9</f>
        <v>0.02100094109698125</v>
      </c>
      <c r="H56" s="289">
        <f>SUM(H57:H64)</f>
        <v>7902</v>
      </c>
      <c r="I56" s="288">
        <f>SUM(I57:I64)</f>
        <v>6192</v>
      </c>
      <c r="J56" s="287">
        <f>SUM(J57:J64)</f>
        <v>0</v>
      </c>
      <c r="K56" s="288">
        <f>SUM(K57:K64)</f>
        <v>0</v>
      </c>
      <c r="L56" s="287">
        <f aca="true" t="shared" si="26" ref="L56:L65">SUM(H56:K56)</f>
        <v>14094</v>
      </c>
      <c r="M56" s="291">
        <f aca="true" t="shared" si="27" ref="M56:M65">IF(ISERROR(F56/L56-1),"         /0",(F56/L56-1))</f>
        <v>0.23499361430395904</v>
      </c>
      <c r="N56" s="289">
        <f>SUM(N57:N64)</f>
        <v>59102</v>
      </c>
      <c r="O56" s="288">
        <f>SUM(O57:O64)</f>
        <v>58928</v>
      </c>
      <c r="P56" s="287">
        <f>SUM(P57:P64)</f>
        <v>617</v>
      </c>
      <c r="Q56" s="288">
        <f>SUM(Q57:Q64)</f>
        <v>713</v>
      </c>
      <c r="R56" s="287">
        <f aca="true" t="shared" si="28" ref="R56:R65">SUM(N56:Q56)</f>
        <v>119360</v>
      </c>
      <c r="S56" s="290">
        <f aca="true" t="shared" si="29" ref="S56:S65">R56/$R$9</f>
        <v>0.020576922712243907</v>
      </c>
      <c r="T56" s="289">
        <f>SUM(T57:T64)</f>
        <v>49552</v>
      </c>
      <c r="U56" s="288">
        <f>SUM(U57:U64)</f>
        <v>47593</v>
      </c>
      <c r="V56" s="287">
        <f>SUM(V57:V64)</f>
        <v>476</v>
      </c>
      <c r="W56" s="288">
        <f>SUM(W57:W64)</f>
        <v>433</v>
      </c>
      <c r="X56" s="287">
        <f aca="true" t="shared" si="30" ref="X56:X65">SUM(T56:W56)</f>
        <v>98054</v>
      </c>
      <c r="Y56" s="284">
        <f aca="true" t="shared" si="31" ref="Y56:Y65">IF(ISERROR(R56/X56-1),"         /0",IF(R56/X56&gt;5,"  *  ",(R56/X56-1)))</f>
        <v>0.2172884329043181</v>
      </c>
    </row>
    <row r="57" spans="1:25" ht="19.5" customHeight="1">
      <c r="A57" s="235" t="s">
        <v>161</v>
      </c>
      <c r="B57" s="233">
        <v>6690</v>
      </c>
      <c r="C57" s="230">
        <v>5814</v>
      </c>
      <c r="D57" s="229">
        <v>0</v>
      </c>
      <c r="E57" s="230">
        <v>0</v>
      </c>
      <c r="F57" s="229">
        <f t="shared" si="24"/>
        <v>12504</v>
      </c>
      <c r="G57" s="232">
        <f t="shared" si="25"/>
        <v>0.015086508530199562</v>
      </c>
      <c r="H57" s="233">
        <v>5682</v>
      </c>
      <c r="I57" s="230">
        <v>4678</v>
      </c>
      <c r="J57" s="229"/>
      <c r="K57" s="230"/>
      <c r="L57" s="229">
        <f t="shared" si="26"/>
        <v>10360</v>
      </c>
      <c r="M57" s="234">
        <f t="shared" si="27"/>
        <v>0.20694980694980702</v>
      </c>
      <c r="N57" s="233">
        <v>40647</v>
      </c>
      <c r="O57" s="230">
        <v>39542</v>
      </c>
      <c r="P57" s="229">
        <v>401</v>
      </c>
      <c r="Q57" s="230">
        <v>400</v>
      </c>
      <c r="R57" s="229">
        <f t="shared" si="28"/>
        <v>80990</v>
      </c>
      <c r="S57" s="232">
        <f t="shared" si="29"/>
        <v>0.013962173009924883</v>
      </c>
      <c r="T57" s="231">
        <v>33258</v>
      </c>
      <c r="U57" s="230">
        <v>32797</v>
      </c>
      <c r="V57" s="229">
        <v>439</v>
      </c>
      <c r="W57" s="230">
        <v>390</v>
      </c>
      <c r="X57" s="229">
        <f t="shared" si="30"/>
        <v>66884</v>
      </c>
      <c r="Y57" s="228">
        <f t="shared" si="31"/>
        <v>0.2109024579869625</v>
      </c>
    </row>
    <row r="58" spans="1:25" ht="19.5" customHeight="1">
      <c r="A58" s="235" t="s">
        <v>201</v>
      </c>
      <c r="B58" s="233">
        <v>833</v>
      </c>
      <c r="C58" s="230">
        <v>612</v>
      </c>
      <c r="D58" s="229">
        <v>0</v>
      </c>
      <c r="E58" s="230">
        <v>0</v>
      </c>
      <c r="F58" s="229">
        <f t="shared" si="24"/>
        <v>1445</v>
      </c>
      <c r="G58" s="232">
        <f t="shared" si="25"/>
        <v>0.0017434424844960305</v>
      </c>
      <c r="H58" s="233">
        <v>1086</v>
      </c>
      <c r="I58" s="230">
        <v>529</v>
      </c>
      <c r="J58" s="229"/>
      <c r="K58" s="230"/>
      <c r="L58" s="229">
        <f t="shared" si="26"/>
        <v>1615</v>
      </c>
      <c r="M58" s="234">
        <f t="shared" si="27"/>
        <v>-0.10526315789473684</v>
      </c>
      <c r="N58" s="233">
        <v>5905</v>
      </c>
      <c r="O58" s="230">
        <v>6085</v>
      </c>
      <c r="P58" s="229"/>
      <c r="Q58" s="230"/>
      <c r="R58" s="229">
        <f t="shared" si="28"/>
        <v>11990</v>
      </c>
      <c r="S58" s="232">
        <f t="shared" si="29"/>
        <v>0.0020670015358562705</v>
      </c>
      <c r="T58" s="231">
        <v>5814</v>
      </c>
      <c r="U58" s="230">
        <v>5242</v>
      </c>
      <c r="V58" s="229"/>
      <c r="W58" s="230"/>
      <c r="X58" s="229">
        <f t="shared" si="30"/>
        <v>11056</v>
      </c>
      <c r="Y58" s="228">
        <f t="shared" si="31"/>
        <v>0.08447901591895812</v>
      </c>
    </row>
    <row r="59" spans="1:25" ht="19.5" customHeight="1">
      <c r="A59" s="235" t="s">
        <v>164</v>
      </c>
      <c r="B59" s="233">
        <v>553</v>
      </c>
      <c r="C59" s="230">
        <v>588</v>
      </c>
      <c r="D59" s="229">
        <v>0</v>
      </c>
      <c r="E59" s="230">
        <v>0</v>
      </c>
      <c r="F59" s="229">
        <f t="shared" si="24"/>
        <v>1141</v>
      </c>
      <c r="G59" s="232">
        <f t="shared" si="25"/>
        <v>0.0013766559687266233</v>
      </c>
      <c r="H59" s="233">
        <v>131</v>
      </c>
      <c r="I59" s="230">
        <v>65</v>
      </c>
      <c r="J59" s="229"/>
      <c r="K59" s="230"/>
      <c r="L59" s="229">
        <f t="shared" si="26"/>
        <v>196</v>
      </c>
      <c r="M59" s="234">
        <f t="shared" si="27"/>
        <v>4.821428571428571</v>
      </c>
      <c r="N59" s="233">
        <v>2859</v>
      </c>
      <c r="O59" s="230">
        <v>3010</v>
      </c>
      <c r="P59" s="229"/>
      <c r="Q59" s="230"/>
      <c r="R59" s="229">
        <f t="shared" si="28"/>
        <v>5869</v>
      </c>
      <c r="S59" s="232">
        <f t="shared" si="29"/>
        <v>0.001011779150453749</v>
      </c>
      <c r="T59" s="231">
        <v>2024</v>
      </c>
      <c r="U59" s="230">
        <v>2196</v>
      </c>
      <c r="V59" s="229"/>
      <c r="W59" s="230"/>
      <c r="X59" s="229">
        <f t="shared" si="30"/>
        <v>4220</v>
      </c>
      <c r="Y59" s="228">
        <f t="shared" si="31"/>
        <v>0.3907582938388625</v>
      </c>
    </row>
    <row r="60" spans="1:25" ht="19.5" customHeight="1">
      <c r="A60" s="235" t="s">
        <v>188</v>
      </c>
      <c r="B60" s="233">
        <v>326</v>
      </c>
      <c r="C60" s="230">
        <v>427</v>
      </c>
      <c r="D60" s="229">
        <v>0</v>
      </c>
      <c r="E60" s="230">
        <v>0</v>
      </c>
      <c r="F60" s="229">
        <f t="shared" si="24"/>
        <v>753</v>
      </c>
      <c r="G60" s="232">
        <f t="shared" si="25"/>
        <v>0.0009085205472840907</v>
      </c>
      <c r="H60" s="233">
        <v>205</v>
      </c>
      <c r="I60" s="230">
        <v>133</v>
      </c>
      <c r="J60" s="229"/>
      <c r="K60" s="230"/>
      <c r="L60" s="229">
        <f t="shared" si="26"/>
        <v>338</v>
      </c>
      <c r="M60" s="234">
        <f t="shared" si="27"/>
        <v>1.227810650887574</v>
      </c>
      <c r="N60" s="233">
        <v>1898</v>
      </c>
      <c r="O60" s="230">
        <v>2284</v>
      </c>
      <c r="P60" s="229"/>
      <c r="Q60" s="230"/>
      <c r="R60" s="229">
        <f t="shared" si="28"/>
        <v>4182</v>
      </c>
      <c r="S60" s="232">
        <f t="shared" si="29"/>
        <v>0.0007209508276022455</v>
      </c>
      <c r="T60" s="231">
        <v>2719</v>
      </c>
      <c r="U60" s="230">
        <v>1061</v>
      </c>
      <c r="V60" s="229"/>
      <c r="W60" s="230"/>
      <c r="X60" s="229">
        <f t="shared" si="30"/>
        <v>3780</v>
      </c>
      <c r="Y60" s="228">
        <f t="shared" si="31"/>
        <v>0.10634920634920642</v>
      </c>
    </row>
    <row r="61" spans="1:25" ht="19.5" customHeight="1">
      <c r="A61" s="235" t="s">
        <v>202</v>
      </c>
      <c r="B61" s="233">
        <v>279</v>
      </c>
      <c r="C61" s="230">
        <v>326</v>
      </c>
      <c r="D61" s="229">
        <v>0</v>
      </c>
      <c r="E61" s="230">
        <v>0</v>
      </c>
      <c r="F61" s="229">
        <f t="shared" si="24"/>
        <v>605</v>
      </c>
      <c r="G61" s="232">
        <f t="shared" si="25"/>
        <v>0.000729953427764774</v>
      </c>
      <c r="H61" s="233">
        <v>290</v>
      </c>
      <c r="I61" s="230">
        <v>450</v>
      </c>
      <c r="J61" s="229">
        <v>0</v>
      </c>
      <c r="K61" s="230"/>
      <c r="L61" s="229">
        <f t="shared" si="26"/>
        <v>740</v>
      </c>
      <c r="M61" s="234">
        <f t="shared" si="27"/>
        <v>-0.18243243243243246</v>
      </c>
      <c r="N61" s="233">
        <v>2642</v>
      </c>
      <c r="O61" s="230">
        <v>3358</v>
      </c>
      <c r="P61" s="229">
        <v>148</v>
      </c>
      <c r="Q61" s="230">
        <v>259</v>
      </c>
      <c r="R61" s="229">
        <f t="shared" si="28"/>
        <v>6407</v>
      </c>
      <c r="S61" s="232">
        <f t="shared" si="29"/>
        <v>0.0011045270091935885</v>
      </c>
      <c r="T61" s="231">
        <v>3125</v>
      </c>
      <c r="U61" s="230">
        <v>3914</v>
      </c>
      <c r="V61" s="229">
        <v>0</v>
      </c>
      <c r="W61" s="230">
        <v>0</v>
      </c>
      <c r="X61" s="229">
        <f t="shared" si="30"/>
        <v>7039</v>
      </c>
      <c r="Y61" s="228">
        <f t="shared" si="31"/>
        <v>-0.0897854808921722</v>
      </c>
    </row>
    <row r="62" spans="1:25" ht="19.5" customHeight="1">
      <c r="A62" s="235" t="s">
        <v>187</v>
      </c>
      <c r="B62" s="233">
        <v>269</v>
      </c>
      <c r="C62" s="230">
        <v>202</v>
      </c>
      <c r="D62" s="229">
        <v>0</v>
      </c>
      <c r="E62" s="230">
        <v>0</v>
      </c>
      <c r="F62" s="229">
        <f t="shared" si="24"/>
        <v>471</v>
      </c>
      <c r="G62" s="232">
        <f t="shared" si="25"/>
        <v>0.0005682777925243116</v>
      </c>
      <c r="H62" s="233">
        <v>77</v>
      </c>
      <c r="I62" s="230">
        <v>54</v>
      </c>
      <c r="J62" s="229"/>
      <c r="K62" s="230"/>
      <c r="L62" s="229">
        <f t="shared" si="26"/>
        <v>131</v>
      </c>
      <c r="M62" s="234">
        <f t="shared" si="27"/>
        <v>2.595419847328244</v>
      </c>
      <c r="N62" s="233">
        <v>860</v>
      </c>
      <c r="O62" s="230">
        <v>1176</v>
      </c>
      <c r="P62" s="229"/>
      <c r="Q62" s="230"/>
      <c r="R62" s="229">
        <f t="shared" si="28"/>
        <v>2036</v>
      </c>
      <c r="S62" s="232">
        <f t="shared" si="29"/>
        <v>0.0003509937553797637</v>
      </c>
      <c r="T62" s="231">
        <v>126</v>
      </c>
      <c r="U62" s="230">
        <v>178</v>
      </c>
      <c r="V62" s="229"/>
      <c r="W62" s="230"/>
      <c r="X62" s="229">
        <f t="shared" si="30"/>
        <v>304</v>
      </c>
      <c r="Y62" s="228" t="str">
        <f t="shared" si="31"/>
        <v>  *  </v>
      </c>
    </row>
    <row r="63" spans="1:25" ht="19.5" customHeight="1">
      <c r="A63" s="235" t="s">
        <v>203</v>
      </c>
      <c r="B63" s="233">
        <v>248</v>
      </c>
      <c r="C63" s="230">
        <v>161</v>
      </c>
      <c r="D63" s="229">
        <v>0</v>
      </c>
      <c r="E63" s="230">
        <v>0</v>
      </c>
      <c r="F63" s="229">
        <f t="shared" si="24"/>
        <v>409</v>
      </c>
      <c r="G63" s="232">
        <f t="shared" si="25"/>
        <v>0.0004934726478608142</v>
      </c>
      <c r="H63" s="233">
        <v>342</v>
      </c>
      <c r="I63" s="230">
        <v>198</v>
      </c>
      <c r="J63" s="229"/>
      <c r="K63" s="230"/>
      <c r="L63" s="229">
        <f t="shared" si="26"/>
        <v>540</v>
      </c>
      <c r="M63" s="234">
        <f t="shared" si="27"/>
        <v>-0.24259259259259258</v>
      </c>
      <c r="N63" s="233">
        <v>3749</v>
      </c>
      <c r="O63" s="230">
        <v>3182</v>
      </c>
      <c r="P63" s="229"/>
      <c r="Q63" s="230"/>
      <c r="R63" s="229">
        <f t="shared" si="28"/>
        <v>6931</v>
      </c>
      <c r="S63" s="232">
        <f t="shared" si="29"/>
        <v>0.001194861354880718</v>
      </c>
      <c r="T63" s="231">
        <v>2134</v>
      </c>
      <c r="U63" s="230">
        <v>2054</v>
      </c>
      <c r="V63" s="229"/>
      <c r="W63" s="230"/>
      <c r="X63" s="229">
        <f t="shared" si="30"/>
        <v>4188</v>
      </c>
      <c r="Y63" s="228">
        <f t="shared" si="31"/>
        <v>0.6549665711556829</v>
      </c>
    </row>
    <row r="64" spans="1:25" ht="19.5" customHeight="1" thickBot="1">
      <c r="A64" s="235" t="s">
        <v>172</v>
      </c>
      <c r="B64" s="233">
        <v>49</v>
      </c>
      <c r="C64" s="230">
        <v>22</v>
      </c>
      <c r="D64" s="229">
        <v>4</v>
      </c>
      <c r="E64" s="230">
        <v>3</v>
      </c>
      <c r="F64" s="229">
        <f t="shared" si="24"/>
        <v>78</v>
      </c>
      <c r="G64" s="232">
        <f t="shared" si="25"/>
        <v>9.410969812504524E-05</v>
      </c>
      <c r="H64" s="233">
        <v>89</v>
      </c>
      <c r="I64" s="230">
        <v>85</v>
      </c>
      <c r="J64" s="229"/>
      <c r="K64" s="230"/>
      <c r="L64" s="229">
        <f t="shared" si="26"/>
        <v>174</v>
      </c>
      <c r="M64" s="234">
        <f t="shared" si="27"/>
        <v>-0.5517241379310345</v>
      </c>
      <c r="N64" s="233">
        <v>542</v>
      </c>
      <c r="O64" s="230">
        <v>291</v>
      </c>
      <c r="P64" s="229">
        <v>68</v>
      </c>
      <c r="Q64" s="230">
        <v>54</v>
      </c>
      <c r="R64" s="229">
        <f t="shared" si="28"/>
        <v>955</v>
      </c>
      <c r="S64" s="232">
        <f t="shared" si="29"/>
        <v>0.00016463606895268876</v>
      </c>
      <c r="T64" s="231">
        <v>352</v>
      </c>
      <c r="U64" s="230">
        <v>151</v>
      </c>
      <c r="V64" s="229">
        <v>37</v>
      </c>
      <c r="W64" s="230">
        <v>43</v>
      </c>
      <c r="X64" s="229">
        <f t="shared" si="30"/>
        <v>583</v>
      </c>
      <c r="Y64" s="228">
        <f t="shared" si="31"/>
        <v>0.6380789022298456</v>
      </c>
    </row>
    <row r="65" spans="1:25" s="220" customFormat="1" ht="19.5" customHeight="1" thickBot="1">
      <c r="A65" s="279" t="s">
        <v>56</v>
      </c>
      <c r="B65" s="276">
        <v>1723</v>
      </c>
      <c r="C65" s="275">
        <v>428</v>
      </c>
      <c r="D65" s="274">
        <v>7</v>
      </c>
      <c r="E65" s="275">
        <v>8</v>
      </c>
      <c r="F65" s="274">
        <f t="shared" si="24"/>
        <v>2166</v>
      </c>
      <c r="G65" s="277">
        <f t="shared" si="25"/>
        <v>0.0026133539248570257</v>
      </c>
      <c r="H65" s="276">
        <v>1183</v>
      </c>
      <c r="I65" s="275">
        <v>171</v>
      </c>
      <c r="J65" s="274">
        <v>19</v>
      </c>
      <c r="K65" s="275">
        <v>19</v>
      </c>
      <c r="L65" s="274">
        <f t="shared" si="26"/>
        <v>1392</v>
      </c>
      <c r="M65" s="278">
        <f t="shared" si="27"/>
        <v>0.5560344827586208</v>
      </c>
      <c r="N65" s="276">
        <v>10377</v>
      </c>
      <c r="O65" s="275">
        <v>2116</v>
      </c>
      <c r="P65" s="274">
        <v>22</v>
      </c>
      <c r="Q65" s="275">
        <v>15</v>
      </c>
      <c r="R65" s="274">
        <f t="shared" si="28"/>
        <v>12530</v>
      </c>
      <c r="S65" s="277">
        <f t="shared" si="29"/>
        <v>0.0021600941821750684</v>
      </c>
      <c r="T65" s="276">
        <v>8226</v>
      </c>
      <c r="U65" s="275">
        <v>919</v>
      </c>
      <c r="V65" s="274">
        <v>5073</v>
      </c>
      <c r="W65" s="275">
        <v>4307</v>
      </c>
      <c r="X65" s="274">
        <f t="shared" si="30"/>
        <v>18525</v>
      </c>
      <c r="Y65" s="271">
        <f t="shared" si="31"/>
        <v>-0.3236167341430499</v>
      </c>
    </row>
    <row r="66" ht="15" thickTop="1">
      <c r="A66" s="121" t="s">
        <v>148</v>
      </c>
    </row>
    <row r="67" ht="15">
      <c r="A67" s="121" t="s">
        <v>67</v>
      </c>
    </row>
  </sheetData>
  <sheetProtection/>
  <mergeCells count="26">
    <mergeCell ref="X1:Y1"/>
    <mergeCell ref="A3:Y3"/>
    <mergeCell ref="A4:Y4"/>
    <mergeCell ref="A5:A8"/>
    <mergeCell ref="B5:M5"/>
    <mergeCell ref="N5:Y5"/>
    <mergeCell ref="B6:F6"/>
    <mergeCell ref="G6:G8"/>
    <mergeCell ref="H6:L6"/>
    <mergeCell ref="M6:M8"/>
    <mergeCell ref="N6:R6"/>
    <mergeCell ref="S6:S8"/>
    <mergeCell ref="T6:X6"/>
    <mergeCell ref="Y6:Y8"/>
    <mergeCell ref="B7:C7"/>
    <mergeCell ref="D7:E7"/>
    <mergeCell ref="F7:F8"/>
    <mergeCell ref="H7:I7"/>
    <mergeCell ref="J7:K7"/>
    <mergeCell ref="L7:L8"/>
    <mergeCell ref="N7:O7"/>
    <mergeCell ref="P7:Q7"/>
    <mergeCell ref="R7:R8"/>
    <mergeCell ref="T7:U7"/>
    <mergeCell ref="V7:W7"/>
    <mergeCell ref="X7:X8"/>
  </mergeCells>
  <conditionalFormatting sqref="Y66:Y65536 M66:M65536 Y3 M3">
    <cfRule type="cellIs" priority="3" dxfId="93" operator="lessThan" stopIfTrue="1">
      <formula>0</formula>
    </cfRule>
  </conditionalFormatting>
  <conditionalFormatting sqref="Y9:Y65 M9:M65">
    <cfRule type="cellIs" priority="4" dxfId="93" operator="lessThan" stopIfTrue="1">
      <formula>0</formula>
    </cfRule>
    <cfRule type="cellIs" priority="5" dxfId="95" operator="greaterThanOrEqual" stopIfTrue="1">
      <formula>0</formula>
    </cfRule>
  </conditionalFormatting>
  <conditionalFormatting sqref="M5 Y5 Y7:Y8 M7:M8">
    <cfRule type="cellIs" priority="2" dxfId="93" operator="lessThan" stopIfTrue="1">
      <formula>0</formula>
    </cfRule>
  </conditionalFormatting>
  <conditionalFormatting sqref="M6 Y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0"/>
  </sheetPr>
  <dimension ref="A1:Y60"/>
  <sheetViews>
    <sheetView showGridLines="0" zoomScale="85" zoomScaleNormal="85" zoomScalePageLayoutView="0" workbookViewId="0" topLeftCell="A4">
      <selection activeCell="T57" sqref="T57:W57"/>
    </sheetView>
  </sheetViews>
  <sheetFormatPr defaultColWidth="8.00390625" defaultRowHeight="15"/>
  <cols>
    <col min="1" max="1" width="18.140625" style="128" customWidth="1"/>
    <col min="2" max="2" width="8.28125" style="128" customWidth="1"/>
    <col min="3" max="3" width="9.7109375" style="128" bestFit="1" customWidth="1"/>
    <col min="4" max="4" width="8.00390625" style="128" bestFit="1" customWidth="1"/>
    <col min="5" max="5" width="9.140625" style="128" customWidth="1"/>
    <col min="6" max="6" width="8.57421875" style="128" bestFit="1" customWidth="1"/>
    <col min="7" max="7" width="9.00390625" style="128" bestFit="1" customWidth="1"/>
    <col min="8" max="8" width="8.28125" style="128" customWidth="1"/>
    <col min="9" max="9" width="9.7109375" style="128" bestFit="1" customWidth="1"/>
    <col min="10" max="10" width="7.8515625" style="128" customWidth="1"/>
    <col min="11" max="11" width="9.00390625" style="128" customWidth="1"/>
    <col min="12" max="12" width="8.421875" style="128" customWidth="1"/>
    <col min="13" max="13" width="8.8515625" style="128" bestFit="1" customWidth="1"/>
    <col min="14" max="14" width="9.28125" style="128" bestFit="1" customWidth="1"/>
    <col min="15" max="15" width="9.421875" style="128" customWidth="1"/>
    <col min="16" max="16" width="8.00390625" style="128" customWidth="1"/>
    <col min="17" max="17" width="9.28125" style="128" customWidth="1"/>
    <col min="18" max="18" width="9.8515625" style="128" bestFit="1" customWidth="1"/>
    <col min="19" max="19" width="9.57421875" style="128" customWidth="1"/>
    <col min="20" max="20" width="10.140625" style="128" customWidth="1"/>
    <col min="21" max="21" width="9.421875" style="128" customWidth="1"/>
    <col min="22" max="22" width="8.57421875" style="128" bestFit="1" customWidth="1"/>
    <col min="23" max="23" width="9.00390625" style="128" customWidth="1"/>
    <col min="24" max="24" width="9.8515625" style="128" bestFit="1" customWidth="1"/>
    <col min="25" max="25" width="8.57421875" style="128" customWidth="1"/>
    <col min="26" max="16384" width="8.00390625" style="128" customWidth="1"/>
  </cols>
  <sheetData>
    <row r="1" spans="24:25" ht="18.75" thickBot="1">
      <c r="X1" s="574" t="s">
        <v>28</v>
      </c>
      <c r="Y1" s="575"/>
    </row>
    <row r="2" ht="5.25" customHeight="1" thickBot="1"/>
    <row r="3" spans="1:25" ht="24" customHeight="1" thickTop="1">
      <c r="A3" s="643" t="s">
        <v>70</v>
      </c>
      <c r="B3" s="644"/>
      <c r="C3" s="644"/>
      <c r="D3" s="644"/>
      <c r="E3" s="644"/>
      <c r="F3" s="644"/>
      <c r="G3" s="644"/>
      <c r="H3" s="644"/>
      <c r="I3" s="644"/>
      <c r="J3" s="644"/>
      <c r="K3" s="644"/>
      <c r="L3" s="644"/>
      <c r="M3" s="644"/>
      <c r="N3" s="644"/>
      <c r="O3" s="644"/>
      <c r="P3" s="644"/>
      <c r="Q3" s="644"/>
      <c r="R3" s="644"/>
      <c r="S3" s="644"/>
      <c r="T3" s="644"/>
      <c r="U3" s="644"/>
      <c r="V3" s="644"/>
      <c r="W3" s="644"/>
      <c r="X3" s="644"/>
      <c r="Y3" s="645"/>
    </row>
    <row r="4" spans="1:25" ht="21" customHeight="1" thickBot="1">
      <c r="A4" s="652" t="s">
        <v>45</v>
      </c>
      <c r="B4" s="653"/>
      <c r="C4" s="653"/>
      <c r="D4" s="653"/>
      <c r="E4" s="653"/>
      <c r="F4" s="653"/>
      <c r="G4" s="653"/>
      <c r="H4" s="653"/>
      <c r="I4" s="653"/>
      <c r="J4" s="653"/>
      <c r="K4" s="653"/>
      <c r="L4" s="653"/>
      <c r="M4" s="653"/>
      <c r="N4" s="653"/>
      <c r="O4" s="653"/>
      <c r="P4" s="653"/>
      <c r="Q4" s="653"/>
      <c r="R4" s="653"/>
      <c r="S4" s="653"/>
      <c r="T4" s="653"/>
      <c r="U4" s="653"/>
      <c r="V4" s="653"/>
      <c r="W4" s="653"/>
      <c r="X4" s="653"/>
      <c r="Y4" s="654"/>
    </row>
    <row r="5" spans="1:25" s="270" customFormat="1" ht="15.75" customHeight="1" thickBot="1" thickTop="1">
      <c r="A5" s="579" t="s">
        <v>62</v>
      </c>
      <c r="B5" s="636" t="s">
        <v>36</v>
      </c>
      <c r="C5" s="637"/>
      <c r="D5" s="637"/>
      <c r="E5" s="637"/>
      <c r="F5" s="637"/>
      <c r="G5" s="637"/>
      <c r="H5" s="637"/>
      <c r="I5" s="637"/>
      <c r="J5" s="638"/>
      <c r="K5" s="638"/>
      <c r="L5" s="638"/>
      <c r="M5" s="639"/>
      <c r="N5" s="636" t="s">
        <v>35</v>
      </c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40"/>
    </row>
    <row r="6" spans="1:25" s="168" customFormat="1" ht="26.25" customHeight="1" thickBot="1">
      <c r="A6" s="580"/>
      <c r="B6" s="628" t="s">
        <v>157</v>
      </c>
      <c r="C6" s="629"/>
      <c r="D6" s="629"/>
      <c r="E6" s="629"/>
      <c r="F6" s="629"/>
      <c r="G6" s="633" t="s">
        <v>34</v>
      </c>
      <c r="H6" s="628" t="s">
        <v>158</v>
      </c>
      <c r="I6" s="629"/>
      <c r="J6" s="629"/>
      <c r="K6" s="629"/>
      <c r="L6" s="629"/>
      <c r="M6" s="630" t="s">
        <v>33</v>
      </c>
      <c r="N6" s="628" t="s">
        <v>159</v>
      </c>
      <c r="O6" s="629"/>
      <c r="P6" s="629"/>
      <c r="Q6" s="629"/>
      <c r="R6" s="629"/>
      <c r="S6" s="633" t="s">
        <v>34</v>
      </c>
      <c r="T6" s="628" t="s">
        <v>160</v>
      </c>
      <c r="U6" s="629"/>
      <c r="V6" s="629"/>
      <c r="W6" s="629"/>
      <c r="X6" s="629"/>
      <c r="Y6" s="646" t="s">
        <v>33</v>
      </c>
    </row>
    <row r="7" spans="1:25" s="168" customFormat="1" ht="26.25" customHeight="1">
      <c r="A7" s="581"/>
      <c r="B7" s="592" t="s">
        <v>22</v>
      </c>
      <c r="C7" s="584"/>
      <c r="D7" s="583" t="s">
        <v>21</v>
      </c>
      <c r="E7" s="584"/>
      <c r="F7" s="659" t="s">
        <v>17</v>
      </c>
      <c r="G7" s="634"/>
      <c r="H7" s="592" t="s">
        <v>22</v>
      </c>
      <c r="I7" s="584"/>
      <c r="J7" s="583" t="s">
        <v>21</v>
      </c>
      <c r="K7" s="584"/>
      <c r="L7" s="659" t="s">
        <v>17</v>
      </c>
      <c r="M7" s="631"/>
      <c r="N7" s="592" t="s">
        <v>22</v>
      </c>
      <c r="O7" s="584"/>
      <c r="P7" s="583" t="s">
        <v>21</v>
      </c>
      <c r="Q7" s="584"/>
      <c r="R7" s="659" t="s">
        <v>17</v>
      </c>
      <c r="S7" s="634"/>
      <c r="T7" s="592" t="s">
        <v>22</v>
      </c>
      <c r="U7" s="584"/>
      <c r="V7" s="583" t="s">
        <v>21</v>
      </c>
      <c r="W7" s="584"/>
      <c r="X7" s="659" t="s">
        <v>17</v>
      </c>
      <c r="Y7" s="647"/>
    </row>
    <row r="8" spans="1:25" s="266" customFormat="1" ht="27.75" thickBot="1">
      <c r="A8" s="582"/>
      <c r="B8" s="269" t="s">
        <v>31</v>
      </c>
      <c r="C8" s="267" t="s">
        <v>30</v>
      </c>
      <c r="D8" s="268" t="s">
        <v>31</v>
      </c>
      <c r="E8" s="267" t="s">
        <v>30</v>
      </c>
      <c r="F8" s="642"/>
      <c r="G8" s="635"/>
      <c r="H8" s="269" t="s">
        <v>31</v>
      </c>
      <c r="I8" s="267" t="s">
        <v>30</v>
      </c>
      <c r="J8" s="268" t="s">
        <v>31</v>
      </c>
      <c r="K8" s="267" t="s">
        <v>30</v>
      </c>
      <c r="L8" s="642"/>
      <c r="M8" s="632"/>
      <c r="N8" s="269" t="s">
        <v>31</v>
      </c>
      <c r="O8" s="267" t="s">
        <v>30</v>
      </c>
      <c r="P8" s="268" t="s">
        <v>31</v>
      </c>
      <c r="Q8" s="267" t="s">
        <v>30</v>
      </c>
      <c r="R8" s="642"/>
      <c r="S8" s="635"/>
      <c r="T8" s="269" t="s">
        <v>31</v>
      </c>
      <c r="U8" s="267" t="s">
        <v>30</v>
      </c>
      <c r="V8" s="268" t="s">
        <v>31</v>
      </c>
      <c r="W8" s="267" t="s">
        <v>30</v>
      </c>
      <c r="X8" s="642"/>
      <c r="Y8" s="648"/>
    </row>
    <row r="9" spans="1:25" s="259" customFormat="1" ht="18" customHeight="1" thickBot="1" thickTop="1">
      <c r="A9" s="323" t="s">
        <v>24</v>
      </c>
      <c r="B9" s="321">
        <f>B10+B19+B34+B43+B52+B57</f>
        <v>24274.86</v>
      </c>
      <c r="C9" s="320">
        <f>C10+C19+C34+C43+C52+C57</f>
        <v>15156.808999999997</v>
      </c>
      <c r="D9" s="319">
        <f>D10+D19+D34+D43+D52+D57</f>
        <v>3389.8309999999997</v>
      </c>
      <c r="E9" s="320">
        <f>E10+E19+E34+E43+E52+E57</f>
        <v>2494.776</v>
      </c>
      <c r="F9" s="319">
        <f aca="true" t="shared" si="0" ref="F9:F18">SUM(B9:E9)</f>
        <v>45316.27599999999</v>
      </c>
      <c r="G9" s="322">
        <f aca="true" t="shared" si="1" ref="G9:G18">F9/$F$9</f>
        <v>1</v>
      </c>
      <c r="H9" s="321">
        <f>H10+H19+H34+H43+H52+H57</f>
        <v>24852.113</v>
      </c>
      <c r="I9" s="320">
        <f>I10+I19+I34+I43+I52+I57</f>
        <v>16805.007</v>
      </c>
      <c r="J9" s="319">
        <f>J10+J19+J34+J43+J52+J57</f>
        <v>2429.8959999999997</v>
      </c>
      <c r="K9" s="320">
        <f>K10+K19+K34+K43+K52+K57</f>
        <v>2544.995</v>
      </c>
      <c r="L9" s="319">
        <f aca="true" t="shared" si="2" ref="L9:L18">SUM(H9:K9)</f>
        <v>46632.011000000006</v>
      </c>
      <c r="M9" s="436">
        <f aca="true" t="shared" si="3" ref="M9:M21">IF(ISERROR(F9/L9-1),"         /0",(F9/L9-1))</f>
        <v>-0.02821527469617413</v>
      </c>
      <c r="N9" s="321">
        <f>N10+N19+N34+N43+N52+N57</f>
        <v>208501.77300000004</v>
      </c>
      <c r="O9" s="320">
        <f>O10+O19+O34+O43+O52+O57</f>
        <v>122053.81699999998</v>
      </c>
      <c r="P9" s="319">
        <f>P10+P19+P34+P43+P52+P57</f>
        <v>22968.736000000004</v>
      </c>
      <c r="Q9" s="320">
        <f>Q10+Q19+Q34+Q43+Q52+Q57</f>
        <v>14997.887999999999</v>
      </c>
      <c r="R9" s="319">
        <f aca="true" t="shared" si="4" ref="R9:R18">SUM(N9:Q9)</f>
        <v>368522.214</v>
      </c>
      <c r="S9" s="322">
        <f aca="true" t="shared" si="5" ref="S9:S18">R9/$R$9</f>
        <v>1</v>
      </c>
      <c r="T9" s="321">
        <f>T10+T19+T34+T43+T52+T57</f>
        <v>207162.281</v>
      </c>
      <c r="U9" s="320">
        <f>U10+U19+U34+U43+U52+U57</f>
        <v>130842.44599999998</v>
      </c>
      <c r="V9" s="319">
        <f>V10+V19+V34+V43+V52+V57</f>
        <v>20645.642</v>
      </c>
      <c r="W9" s="320">
        <f>W10+W19+W34+W43+W52+W57</f>
        <v>14590.532</v>
      </c>
      <c r="X9" s="319">
        <f aca="true" t="shared" si="6" ref="X9:X18">SUM(T9:W9)</f>
        <v>373240.90099999995</v>
      </c>
      <c r="Y9" s="318">
        <f>IF(ISERROR(R9/X9-1),"         /0",(R9/X9-1))</f>
        <v>-0.012642470284895069</v>
      </c>
    </row>
    <row r="10" spans="1:25" s="236" customFormat="1" ht="19.5" customHeight="1" thickTop="1">
      <c r="A10" s="317" t="s">
        <v>61</v>
      </c>
      <c r="B10" s="314">
        <f>SUM(B11:B18)</f>
        <v>14615.874</v>
      </c>
      <c r="C10" s="313">
        <f>SUM(C11:C18)</f>
        <v>7579.224999999999</v>
      </c>
      <c r="D10" s="312">
        <f>SUM(D11:D18)</f>
        <v>3275.473</v>
      </c>
      <c r="E10" s="313">
        <f>SUM(E11:E18)</f>
        <v>1452.205</v>
      </c>
      <c r="F10" s="312">
        <f t="shared" si="0"/>
        <v>26922.777000000002</v>
      </c>
      <c r="G10" s="315">
        <f t="shared" si="1"/>
        <v>0.5941083287602893</v>
      </c>
      <c r="H10" s="314">
        <f>SUM(H11:H18)</f>
        <v>15440.722</v>
      </c>
      <c r="I10" s="313">
        <f>SUM(I11:I18)</f>
        <v>8263.965</v>
      </c>
      <c r="J10" s="312">
        <f>SUM(J11:J18)</f>
        <v>2342.647</v>
      </c>
      <c r="K10" s="313">
        <f>SUM(K11:K18)</f>
        <v>1883.368</v>
      </c>
      <c r="L10" s="312">
        <f t="shared" si="2"/>
        <v>27930.701999999997</v>
      </c>
      <c r="M10" s="316">
        <f t="shared" si="3"/>
        <v>-0.036086633268293644</v>
      </c>
      <c r="N10" s="314">
        <f>SUM(N11:N18)</f>
        <v>140169.61700000003</v>
      </c>
      <c r="O10" s="313">
        <f>SUM(O11:O18)</f>
        <v>60608.225000000006</v>
      </c>
      <c r="P10" s="312">
        <f>SUM(P11:P18)</f>
        <v>20726.753</v>
      </c>
      <c r="Q10" s="313">
        <f>SUM(Q11:Q18)</f>
        <v>9766.774</v>
      </c>
      <c r="R10" s="312">
        <f t="shared" si="4"/>
        <v>231271.36900000004</v>
      </c>
      <c r="S10" s="315">
        <f t="shared" si="5"/>
        <v>0.6275642558687115</v>
      </c>
      <c r="T10" s="314">
        <f>SUM(T11:T18)</f>
        <v>133463.301</v>
      </c>
      <c r="U10" s="313">
        <f>SUM(U11:U18)</f>
        <v>65466.185</v>
      </c>
      <c r="V10" s="312">
        <f>SUM(V11:V18)</f>
        <v>19918.896</v>
      </c>
      <c r="W10" s="313">
        <f>SUM(W11:W18)</f>
        <v>10742.363000000001</v>
      </c>
      <c r="X10" s="312">
        <f t="shared" si="6"/>
        <v>229590.74500000002</v>
      </c>
      <c r="Y10" s="311">
        <f aca="true" t="shared" si="7" ref="Y10:Y18">IF(ISERROR(R10/X10-1),"         /0",IF(R10/X10&gt;5,"  *  ",(R10/X10-1)))</f>
        <v>0.007320086007822413</v>
      </c>
    </row>
    <row r="11" spans="1:25" ht="19.5" customHeight="1">
      <c r="A11" s="235" t="s">
        <v>267</v>
      </c>
      <c r="B11" s="233">
        <v>10125.443</v>
      </c>
      <c r="C11" s="230">
        <v>5666.489</v>
      </c>
      <c r="D11" s="229">
        <v>2106.205</v>
      </c>
      <c r="E11" s="230">
        <v>1452.125</v>
      </c>
      <c r="F11" s="229">
        <f t="shared" si="0"/>
        <v>19350.262</v>
      </c>
      <c r="G11" s="232">
        <f t="shared" si="1"/>
        <v>0.4270046814967762</v>
      </c>
      <c r="H11" s="233">
        <v>11026.541000000001</v>
      </c>
      <c r="I11" s="230">
        <v>6009.2080000000005</v>
      </c>
      <c r="J11" s="229">
        <v>1487.699</v>
      </c>
      <c r="K11" s="230">
        <v>1858.7659999999998</v>
      </c>
      <c r="L11" s="229">
        <f t="shared" si="2"/>
        <v>20382.214000000004</v>
      </c>
      <c r="M11" s="234">
        <f t="shared" si="3"/>
        <v>-0.05063002478533507</v>
      </c>
      <c r="N11" s="233">
        <v>97906.50800000002</v>
      </c>
      <c r="O11" s="230">
        <v>43601.476</v>
      </c>
      <c r="P11" s="229">
        <v>14830.56</v>
      </c>
      <c r="Q11" s="230">
        <v>9617.601999999999</v>
      </c>
      <c r="R11" s="229">
        <f t="shared" si="4"/>
        <v>165956.146</v>
      </c>
      <c r="S11" s="232">
        <f t="shared" si="5"/>
        <v>0.4503287446330169</v>
      </c>
      <c r="T11" s="233">
        <v>94518.142</v>
      </c>
      <c r="U11" s="230">
        <v>47074.96100000001</v>
      </c>
      <c r="V11" s="229">
        <v>13257.213</v>
      </c>
      <c r="W11" s="230">
        <v>9845.643</v>
      </c>
      <c r="X11" s="229">
        <f t="shared" si="6"/>
        <v>164695.959</v>
      </c>
      <c r="Y11" s="228">
        <f t="shared" si="7"/>
        <v>0.0076515963576253565</v>
      </c>
    </row>
    <row r="12" spans="1:25" ht="19.5" customHeight="1">
      <c r="A12" s="235" t="s">
        <v>270</v>
      </c>
      <c r="B12" s="233">
        <v>3558.7799999999997</v>
      </c>
      <c r="C12" s="230">
        <v>72.30499999999999</v>
      </c>
      <c r="D12" s="229">
        <v>1168.978</v>
      </c>
      <c r="E12" s="230">
        <v>0</v>
      </c>
      <c r="F12" s="229">
        <f t="shared" si="0"/>
        <v>4800.063</v>
      </c>
      <c r="G12" s="232">
        <f t="shared" si="1"/>
        <v>0.1059235979584907</v>
      </c>
      <c r="H12" s="233">
        <v>3325.745</v>
      </c>
      <c r="I12" s="230">
        <v>445.586</v>
      </c>
      <c r="J12" s="229">
        <v>604.242</v>
      </c>
      <c r="K12" s="230">
        <v>0</v>
      </c>
      <c r="L12" s="229">
        <f t="shared" si="2"/>
        <v>4375.573</v>
      </c>
      <c r="M12" s="234">
        <f t="shared" si="3"/>
        <v>0.09701357970716051</v>
      </c>
      <c r="N12" s="233">
        <v>33581.308000000005</v>
      </c>
      <c r="O12" s="230">
        <v>2910.739</v>
      </c>
      <c r="P12" s="229">
        <v>5291.669999999999</v>
      </c>
      <c r="Q12" s="230">
        <v>100.464</v>
      </c>
      <c r="R12" s="229">
        <f t="shared" si="4"/>
        <v>41884.181000000004</v>
      </c>
      <c r="S12" s="232">
        <f t="shared" si="5"/>
        <v>0.11365442681292479</v>
      </c>
      <c r="T12" s="233">
        <v>30526.437000000005</v>
      </c>
      <c r="U12" s="230">
        <v>3152.0640000000008</v>
      </c>
      <c r="V12" s="229">
        <v>4926.43</v>
      </c>
      <c r="W12" s="230">
        <v>581.761</v>
      </c>
      <c r="X12" s="229">
        <f t="shared" si="6"/>
        <v>39186.692</v>
      </c>
      <c r="Y12" s="228">
        <f t="shared" si="7"/>
        <v>0.0688368643109758</v>
      </c>
    </row>
    <row r="13" spans="1:25" ht="19.5" customHeight="1">
      <c r="A13" s="235" t="s">
        <v>277</v>
      </c>
      <c r="B13" s="233">
        <v>22.717</v>
      </c>
      <c r="C13" s="230">
        <v>637.5930000000001</v>
      </c>
      <c r="D13" s="229">
        <v>0</v>
      </c>
      <c r="E13" s="230">
        <v>0</v>
      </c>
      <c r="F13" s="229">
        <f t="shared" si="0"/>
        <v>660.3100000000001</v>
      </c>
      <c r="G13" s="232">
        <f t="shared" si="1"/>
        <v>0.014571144372057409</v>
      </c>
      <c r="H13" s="233">
        <v>35.919</v>
      </c>
      <c r="I13" s="230">
        <v>530.7529999999999</v>
      </c>
      <c r="J13" s="229">
        <v>0</v>
      </c>
      <c r="K13" s="230"/>
      <c r="L13" s="229">
        <f t="shared" si="2"/>
        <v>566.6719999999999</v>
      </c>
      <c r="M13" s="234">
        <f>IF(ISERROR(F13/L13-1),"         /0",(F13/L13-1))</f>
        <v>0.16524197419318432</v>
      </c>
      <c r="N13" s="233">
        <v>177.85399999999998</v>
      </c>
      <c r="O13" s="230">
        <v>3847.261</v>
      </c>
      <c r="P13" s="229">
        <v>0</v>
      </c>
      <c r="Q13" s="230">
        <v>0</v>
      </c>
      <c r="R13" s="229">
        <f t="shared" si="4"/>
        <v>4025.115</v>
      </c>
      <c r="S13" s="232">
        <f t="shared" si="5"/>
        <v>0.010922313084768345</v>
      </c>
      <c r="T13" s="233">
        <v>256.154</v>
      </c>
      <c r="U13" s="230">
        <v>4919.661</v>
      </c>
      <c r="V13" s="229">
        <v>0</v>
      </c>
      <c r="W13" s="230">
        <v>0</v>
      </c>
      <c r="X13" s="229">
        <f t="shared" si="6"/>
        <v>5175.8150000000005</v>
      </c>
      <c r="Y13" s="228">
        <f t="shared" si="7"/>
        <v>-0.22232247481797562</v>
      </c>
    </row>
    <row r="14" spans="1:25" ht="19.5" customHeight="1">
      <c r="A14" s="235" t="s">
        <v>271</v>
      </c>
      <c r="B14" s="233">
        <v>34.045</v>
      </c>
      <c r="C14" s="230">
        <v>480.849</v>
      </c>
      <c r="D14" s="229">
        <v>0</v>
      </c>
      <c r="E14" s="230">
        <v>0</v>
      </c>
      <c r="F14" s="229">
        <f t="shared" si="0"/>
        <v>514.894</v>
      </c>
      <c r="G14" s="232">
        <f t="shared" si="1"/>
        <v>0.011362231088891773</v>
      </c>
      <c r="H14" s="233">
        <v>55.561</v>
      </c>
      <c r="I14" s="230">
        <v>413.956</v>
      </c>
      <c r="J14" s="229"/>
      <c r="K14" s="230"/>
      <c r="L14" s="229">
        <f t="shared" si="2"/>
        <v>469.517</v>
      </c>
      <c r="M14" s="234">
        <f t="shared" si="3"/>
        <v>0.0966461278292372</v>
      </c>
      <c r="N14" s="233">
        <v>321.29100000000005</v>
      </c>
      <c r="O14" s="230">
        <v>3782.586</v>
      </c>
      <c r="P14" s="229">
        <v>0</v>
      </c>
      <c r="Q14" s="230">
        <v>0</v>
      </c>
      <c r="R14" s="229">
        <f t="shared" si="4"/>
        <v>4103.8769999999995</v>
      </c>
      <c r="S14" s="232">
        <f t="shared" si="5"/>
        <v>0.011136036971708847</v>
      </c>
      <c r="T14" s="233">
        <v>346.682</v>
      </c>
      <c r="U14" s="230">
        <v>3748.6530000000002</v>
      </c>
      <c r="V14" s="229">
        <v>0</v>
      </c>
      <c r="W14" s="230">
        <v>50.477</v>
      </c>
      <c r="X14" s="229">
        <f t="shared" si="6"/>
        <v>4145.812</v>
      </c>
      <c r="Y14" s="228">
        <f t="shared" si="7"/>
        <v>-0.010115026923555703</v>
      </c>
    </row>
    <row r="15" spans="1:25" ht="19.5" customHeight="1">
      <c r="A15" s="235" t="s">
        <v>269</v>
      </c>
      <c r="B15" s="233">
        <v>229.63799999999998</v>
      </c>
      <c r="C15" s="230">
        <v>123.914</v>
      </c>
      <c r="D15" s="229">
        <v>0</v>
      </c>
      <c r="E15" s="230">
        <v>0</v>
      </c>
      <c r="F15" s="229">
        <f t="shared" si="0"/>
        <v>353.55199999999996</v>
      </c>
      <c r="G15" s="232">
        <f t="shared" si="1"/>
        <v>0.007801876747330253</v>
      </c>
      <c r="H15" s="233">
        <v>190.698</v>
      </c>
      <c r="I15" s="230">
        <v>135.281</v>
      </c>
      <c r="J15" s="229"/>
      <c r="K15" s="230">
        <v>0</v>
      </c>
      <c r="L15" s="229">
        <f t="shared" si="2"/>
        <v>325.97900000000004</v>
      </c>
      <c r="M15" s="234">
        <f t="shared" si="3"/>
        <v>0.08458520334131925</v>
      </c>
      <c r="N15" s="233">
        <v>1842.9969999999998</v>
      </c>
      <c r="O15" s="230">
        <v>922.0930000000002</v>
      </c>
      <c r="P15" s="229">
        <v>0</v>
      </c>
      <c r="Q15" s="230">
        <v>0</v>
      </c>
      <c r="R15" s="229">
        <f t="shared" si="4"/>
        <v>2765.09</v>
      </c>
      <c r="S15" s="232">
        <f t="shared" si="5"/>
        <v>0.007503184055005162</v>
      </c>
      <c r="T15" s="233">
        <v>1552.025</v>
      </c>
      <c r="U15" s="230">
        <v>1019.537</v>
      </c>
      <c r="V15" s="229">
        <v>0</v>
      </c>
      <c r="W15" s="230">
        <v>0</v>
      </c>
      <c r="X15" s="229">
        <f t="shared" si="6"/>
        <v>2571.562</v>
      </c>
      <c r="Y15" s="228">
        <f t="shared" si="7"/>
        <v>0.07525698388761404</v>
      </c>
    </row>
    <row r="16" spans="1:25" ht="19.5" customHeight="1">
      <c r="A16" s="235" t="s">
        <v>276</v>
      </c>
      <c r="B16" s="233">
        <v>124.819</v>
      </c>
      <c r="C16" s="230">
        <v>124.927</v>
      </c>
      <c r="D16" s="229">
        <v>0</v>
      </c>
      <c r="E16" s="230">
        <v>0</v>
      </c>
      <c r="F16" s="229">
        <f t="shared" si="0"/>
        <v>249.746</v>
      </c>
      <c r="G16" s="232">
        <f t="shared" si="1"/>
        <v>0.005511176602419847</v>
      </c>
      <c r="H16" s="233">
        <v>130.222</v>
      </c>
      <c r="I16" s="230">
        <v>159.77</v>
      </c>
      <c r="J16" s="229"/>
      <c r="K16" s="230"/>
      <c r="L16" s="229">
        <f t="shared" si="2"/>
        <v>289.992</v>
      </c>
      <c r="M16" s="234">
        <f t="shared" si="3"/>
        <v>-0.13878313884520954</v>
      </c>
      <c r="N16" s="233">
        <v>1074.44</v>
      </c>
      <c r="O16" s="230">
        <v>902.5930000000001</v>
      </c>
      <c r="P16" s="229"/>
      <c r="Q16" s="230"/>
      <c r="R16" s="229">
        <f t="shared" si="4"/>
        <v>1977.0330000000001</v>
      </c>
      <c r="S16" s="232">
        <f t="shared" si="5"/>
        <v>0.005364759368345704</v>
      </c>
      <c r="T16" s="233">
        <v>953.9330000000001</v>
      </c>
      <c r="U16" s="230">
        <v>846.545</v>
      </c>
      <c r="V16" s="229"/>
      <c r="W16" s="230"/>
      <c r="X16" s="229">
        <f t="shared" si="6"/>
        <v>1800.478</v>
      </c>
      <c r="Y16" s="228">
        <f t="shared" si="7"/>
        <v>0.09806007071455469</v>
      </c>
    </row>
    <row r="17" spans="1:25" ht="19.5" customHeight="1">
      <c r="A17" s="235" t="s">
        <v>275</v>
      </c>
      <c r="B17" s="233">
        <v>60.982</v>
      </c>
      <c r="C17" s="230">
        <v>4.075</v>
      </c>
      <c r="D17" s="229">
        <v>0</v>
      </c>
      <c r="E17" s="230">
        <v>0</v>
      </c>
      <c r="F17" s="229">
        <f t="shared" si="0"/>
        <v>65.057</v>
      </c>
      <c r="G17" s="232">
        <f t="shared" si="1"/>
        <v>0.0014356210558872935</v>
      </c>
      <c r="H17" s="233">
        <v>34.25</v>
      </c>
      <c r="I17" s="230">
        <v>9.985</v>
      </c>
      <c r="J17" s="229"/>
      <c r="K17" s="230"/>
      <c r="L17" s="229">
        <f t="shared" si="2"/>
        <v>44.235</v>
      </c>
      <c r="M17" s="234">
        <f t="shared" si="3"/>
        <v>0.4707132361252402</v>
      </c>
      <c r="N17" s="233">
        <v>347.27700000000004</v>
      </c>
      <c r="O17" s="230">
        <v>30.232000000000003</v>
      </c>
      <c r="P17" s="229"/>
      <c r="Q17" s="230"/>
      <c r="R17" s="229">
        <f t="shared" si="4"/>
        <v>377.50900000000007</v>
      </c>
      <c r="S17" s="232">
        <f t="shared" si="5"/>
        <v>0.0010243860089259099</v>
      </c>
      <c r="T17" s="233">
        <v>244.217</v>
      </c>
      <c r="U17" s="230">
        <v>21.49</v>
      </c>
      <c r="V17" s="229"/>
      <c r="W17" s="230"/>
      <c r="X17" s="229">
        <f t="shared" si="6"/>
        <v>265.707</v>
      </c>
      <c r="Y17" s="228">
        <f t="shared" si="7"/>
        <v>0.4207717523437473</v>
      </c>
    </row>
    <row r="18" spans="1:25" ht="19.5" customHeight="1" thickBot="1">
      <c r="A18" s="235" t="s">
        <v>265</v>
      </c>
      <c r="B18" s="233">
        <v>459.45000000000005</v>
      </c>
      <c r="C18" s="230">
        <v>469.073</v>
      </c>
      <c r="D18" s="229">
        <v>0.29</v>
      </c>
      <c r="E18" s="230">
        <v>0.08</v>
      </c>
      <c r="F18" s="229">
        <f t="shared" si="0"/>
        <v>928.893</v>
      </c>
      <c r="G18" s="232">
        <f t="shared" si="1"/>
        <v>0.020497999438435766</v>
      </c>
      <c r="H18" s="233">
        <v>641.7860000000002</v>
      </c>
      <c r="I18" s="230">
        <v>559.4259999999999</v>
      </c>
      <c r="J18" s="229">
        <v>250.706</v>
      </c>
      <c r="K18" s="230">
        <v>24.602000000000004</v>
      </c>
      <c r="L18" s="229">
        <f t="shared" si="2"/>
        <v>1476.52</v>
      </c>
      <c r="M18" s="234">
        <f t="shared" si="3"/>
        <v>-0.37089033673773464</v>
      </c>
      <c r="N18" s="233">
        <v>4917.941999999999</v>
      </c>
      <c r="O18" s="230">
        <v>4611.244999999999</v>
      </c>
      <c r="P18" s="229">
        <v>604.5229999999999</v>
      </c>
      <c r="Q18" s="230">
        <v>48.708</v>
      </c>
      <c r="R18" s="229">
        <f t="shared" si="4"/>
        <v>10182.417999999998</v>
      </c>
      <c r="S18" s="232">
        <f t="shared" si="5"/>
        <v>0.027630404934015723</v>
      </c>
      <c r="T18" s="233">
        <v>5065.710999999999</v>
      </c>
      <c r="U18" s="230">
        <v>4683.273999999999</v>
      </c>
      <c r="V18" s="229">
        <v>1735.2529999999997</v>
      </c>
      <c r="W18" s="230">
        <v>264.48199999999997</v>
      </c>
      <c r="X18" s="229">
        <f t="shared" si="6"/>
        <v>11748.719999999998</v>
      </c>
      <c r="Y18" s="228">
        <f t="shared" si="7"/>
        <v>-0.13331682089623376</v>
      </c>
    </row>
    <row r="19" spans="1:25" s="236" customFormat="1" ht="19.5" customHeight="1">
      <c r="A19" s="243" t="s">
        <v>60</v>
      </c>
      <c r="B19" s="240">
        <f>SUM(B20:B33)</f>
        <v>4686.831</v>
      </c>
      <c r="C19" s="239">
        <f>SUM(C20:C33)</f>
        <v>4117.101999999999</v>
      </c>
      <c r="D19" s="238">
        <f>SUM(D20:D33)</f>
        <v>111.862</v>
      </c>
      <c r="E19" s="239">
        <f>SUM(E20:E33)</f>
        <v>501.641</v>
      </c>
      <c r="F19" s="238">
        <f aca="true" t="shared" si="8" ref="F19:F57">SUM(B19:E19)</f>
        <v>9417.435999999998</v>
      </c>
      <c r="G19" s="241">
        <f aca="true" t="shared" si="9" ref="G19:G57">F19/$F$9</f>
        <v>0.2078157525565428</v>
      </c>
      <c r="H19" s="240">
        <f>SUM(H20:H33)</f>
        <v>3692.317</v>
      </c>
      <c r="I19" s="239">
        <f>SUM(I20:I33)</f>
        <v>5011.338000000001</v>
      </c>
      <c r="J19" s="238">
        <f>SUM(J20:J33)</f>
        <v>34.781</v>
      </c>
      <c r="K19" s="239">
        <f>SUM(K20:K33)</f>
        <v>650.455</v>
      </c>
      <c r="L19" s="238">
        <f aca="true" t="shared" si="10" ref="L19:L57">SUM(H19:K19)</f>
        <v>9388.891000000001</v>
      </c>
      <c r="M19" s="242">
        <f t="shared" si="3"/>
        <v>0.0030402951743710993</v>
      </c>
      <c r="N19" s="240">
        <f>SUM(N20:N33)</f>
        <v>29643.966999999993</v>
      </c>
      <c r="O19" s="239">
        <f>SUM(O20:O33)</f>
        <v>33400.009</v>
      </c>
      <c r="P19" s="238">
        <f>SUM(P20:P33)</f>
        <v>705.399</v>
      </c>
      <c r="Q19" s="239">
        <f>SUM(Q20:Q33)</f>
        <v>4168.264999999999</v>
      </c>
      <c r="R19" s="238">
        <f aca="true" t="shared" si="11" ref="R19:R57">SUM(N19:Q19)</f>
        <v>67917.63999999998</v>
      </c>
      <c r="S19" s="241">
        <f aca="true" t="shared" si="12" ref="S19:S57">R19/$R$9</f>
        <v>0.18429727549612515</v>
      </c>
      <c r="T19" s="240">
        <f>SUM(T20:T33)</f>
        <v>27744.876999999993</v>
      </c>
      <c r="U19" s="239">
        <f>SUM(U20:U33)</f>
        <v>39099.848</v>
      </c>
      <c r="V19" s="238">
        <f>SUM(V20:V33)</f>
        <v>157.575</v>
      </c>
      <c r="W19" s="239">
        <f>SUM(W20:W33)</f>
        <v>3080.084</v>
      </c>
      <c r="X19" s="238">
        <f aca="true" t="shared" si="13" ref="X19:X57">SUM(T19:W19)</f>
        <v>70082.38399999999</v>
      </c>
      <c r="Y19" s="237">
        <f aca="true" t="shared" si="14" ref="Y19:Y57">IF(ISERROR(R19/X19-1),"         /0",IF(R19/X19&gt;5,"  *  ",(R19/X19-1)))</f>
        <v>-0.030888561096894307</v>
      </c>
    </row>
    <row r="20" spans="1:25" ht="19.5" customHeight="1">
      <c r="A20" s="250" t="s">
        <v>288</v>
      </c>
      <c r="B20" s="247">
        <v>963.6959999999999</v>
      </c>
      <c r="C20" s="245">
        <v>1066.558</v>
      </c>
      <c r="D20" s="246">
        <v>26.976</v>
      </c>
      <c r="E20" s="245">
        <v>0</v>
      </c>
      <c r="F20" s="246">
        <f t="shared" si="8"/>
        <v>2057.23</v>
      </c>
      <c r="G20" s="248">
        <f t="shared" si="9"/>
        <v>0.04539715487653929</v>
      </c>
      <c r="H20" s="247">
        <v>629.875</v>
      </c>
      <c r="I20" s="245">
        <v>1552.8480000000002</v>
      </c>
      <c r="J20" s="246">
        <v>1.242</v>
      </c>
      <c r="K20" s="245">
        <v>194.958</v>
      </c>
      <c r="L20" s="229">
        <f t="shared" si="10"/>
        <v>2378.9230000000002</v>
      </c>
      <c r="M20" s="249">
        <f t="shared" si="3"/>
        <v>-0.13522631880056657</v>
      </c>
      <c r="N20" s="247">
        <v>5150.362999999999</v>
      </c>
      <c r="O20" s="245">
        <v>7589.945999999999</v>
      </c>
      <c r="P20" s="246">
        <v>109.714</v>
      </c>
      <c r="Q20" s="245">
        <v>328.374</v>
      </c>
      <c r="R20" s="246">
        <f t="shared" si="11"/>
        <v>13178.396999999997</v>
      </c>
      <c r="S20" s="248">
        <f t="shared" si="12"/>
        <v>0.03576011567107322</v>
      </c>
      <c r="T20" s="251">
        <v>4524.593000000001</v>
      </c>
      <c r="U20" s="245">
        <v>13061.476999999995</v>
      </c>
      <c r="V20" s="246">
        <v>78.801</v>
      </c>
      <c r="W20" s="245">
        <v>914.8199999999999</v>
      </c>
      <c r="X20" s="246">
        <f t="shared" si="13"/>
        <v>18579.690999999995</v>
      </c>
      <c r="Y20" s="244">
        <f t="shared" si="14"/>
        <v>-0.29070957100416794</v>
      </c>
    </row>
    <row r="21" spans="1:25" ht="19.5" customHeight="1">
      <c r="A21" s="250" t="s">
        <v>291</v>
      </c>
      <c r="B21" s="247">
        <v>877.351</v>
      </c>
      <c r="C21" s="245">
        <v>505.047</v>
      </c>
      <c r="D21" s="246">
        <v>0</v>
      </c>
      <c r="E21" s="245">
        <v>27.234</v>
      </c>
      <c r="F21" s="246">
        <f t="shared" si="8"/>
        <v>1409.632</v>
      </c>
      <c r="G21" s="248">
        <f t="shared" si="9"/>
        <v>0.031106527817952215</v>
      </c>
      <c r="H21" s="247">
        <v>552.438</v>
      </c>
      <c r="I21" s="245">
        <v>651.335</v>
      </c>
      <c r="J21" s="246"/>
      <c r="K21" s="245">
        <v>38.58</v>
      </c>
      <c r="L21" s="246">
        <f t="shared" si="10"/>
        <v>1242.353</v>
      </c>
      <c r="M21" s="249">
        <f t="shared" si="3"/>
        <v>0.13464691597315737</v>
      </c>
      <c r="N21" s="247">
        <v>4831.196999999999</v>
      </c>
      <c r="O21" s="245">
        <v>5430.736000000001</v>
      </c>
      <c r="P21" s="246">
        <v>0.065</v>
      </c>
      <c r="Q21" s="245">
        <v>106.37899999999999</v>
      </c>
      <c r="R21" s="246">
        <f t="shared" si="11"/>
        <v>10368.377000000002</v>
      </c>
      <c r="S21" s="248">
        <f t="shared" si="12"/>
        <v>0.02813501223565319</v>
      </c>
      <c r="T21" s="251">
        <v>2945.2389999999996</v>
      </c>
      <c r="U21" s="245">
        <v>3647.7260000000006</v>
      </c>
      <c r="V21" s="246"/>
      <c r="W21" s="245">
        <v>132.945</v>
      </c>
      <c r="X21" s="246">
        <f t="shared" si="13"/>
        <v>6725.91</v>
      </c>
      <c r="Y21" s="244">
        <f t="shared" si="14"/>
        <v>0.5415574992826253</v>
      </c>
    </row>
    <row r="22" spans="1:25" ht="19.5" customHeight="1">
      <c r="A22" s="250" t="s">
        <v>289</v>
      </c>
      <c r="B22" s="247">
        <v>647.356</v>
      </c>
      <c r="C22" s="245">
        <v>370.726</v>
      </c>
      <c r="D22" s="246">
        <v>0</v>
      </c>
      <c r="E22" s="245">
        <v>134.852</v>
      </c>
      <c r="F22" s="229">
        <f t="shared" si="8"/>
        <v>1152.934</v>
      </c>
      <c r="G22" s="248">
        <f t="shared" si="9"/>
        <v>0.025441940551337455</v>
      </c>
      <c r="H22" s="247">
        <v>762.7429999999999</v>
      </c>
      <c r="I22" s="245">
        <v>196.093</v>
      </c>
      <c r="J22" s="246"/>
      <c r="K22" s="245">
        <v>1.37</v>
      </c>
      <c r="L22" s="246">
        <f t="shared" si="10"/>
        <v>960.2059999999999</v>
      </c>
      <c r="M22" s="249" t="s">
        <v>50</v>
      </c>
      <c r="N22" s="247">
        <v>5085.825999999999</v>
      </c>
      <c r="O22" s="245">
        <v>1774.717</v>
      </c>
      <c r="P22" s="246">
        <v>0</v>
      </c>
      <c r="Q22" s="245">
        <v>965.2280000000001</v>
      </c>
      <c r="R22" s="246">
        <f t="shared" si="11"/>
        <v>7825.771</v>
      </c>
      <c r="S22" s="248">
        <f t="shared" si="12"/>
        <v>0.02123554755372223</v>
      </c>
      <c r="T22" s="251">
        <v>5914.754</v>
      </c>
      <c r="U22" s="245">
        <v>1942.8919999999998</v>
      </c>
      <c r="V22" s="246"/>
      <c r="W22" s="245">
        <v>381.26</v>
      </c>
      <c r="X22" s="246">
        <f t="shared" si="13"/>
        <v>8238.905999999999</v>
      </c>
      <c r="Y22" s="244">
        <f t="shared" si="14"/>
        <v>-0.05014440023954625</v>
      </c>
    </row>
    <row r="23" spans="1:25" ht="19.5" customHeight="1">
      <c r="A23" s="250" t="s">
        <v>287</v>
      </c>
      <c r="B23" s="247">
        <v>599.4789999999999</v>
      </c>
      <c r="C23" s="245">
        <v>427.307</v>
      </c>
      <c r="D23" s="246">
        <v>0</v>
      </c>
      <c r="E23" s="245">
        <v>0</v>
      </c>
      <c r="F23" s="246">
        <f t="shared" si="8"/>
        <v>1026.786</v>
      </c>
      <c r="G23" s="248">
        <f t="shared" si="9"/>
        <v>0.02265821666369938</v>
      </c>
      <c r="H23" s="247">
        <v>641.058</v>
      </c>
      <c r="I23" s="245">
        <v>460.744</v>
      </c>
      <c r="J23" s="246"/>
      <c r="K23" s="245">
        <v>31.388</v>
      </c>
      <c r="L23" s="246">
        <f t="shared" si="10"/>
        <v>1133.19</v>
      </c>
      <c r="M23" s="249">
        <f aca="true" t="shared" si="15" ref="M23:M39">IF(ISERROR(F23/L23-1),"         /0",(F23/L23-1))</f>
        <v>-0.09389775765758612</v>
      </c>
      <c r="N23" s="247">
        <v>5737.796000000001</v>
      </c>
      <c r="O23" s="245">
        <v>4055.8780000000006</v>
      </c>
      <c r="P23" s="246">
        <v>44.991</v>
      </c>
      <c r="Q23" s="245">
        <v>151.735</v>
      </c>
      <c r="R23" s="246">
        <f t="shared" si="11"/>
        <v>9990.400000000003</v>
      </c>
      <c r="S23" s="248">
        <f t="shared" si="12"/>
        <v>0.02710935628971339</v>
      </c>
      <c r="T23" s="251">
        <v>4754.450999999999</v>
      </c>
      <c r="U23" s="245">
        <v>3638.714</v>
      </c>
      <c r="V23" s="246">
        <v>0</v>
      </c>
      <c r="W23" s="245">
        <v>42.392</v>
      </c>
      <c r="X23" s="246">
        <f t="shared" si="13"/>
        <v>8435.556999999999</v>
      </c>
      <c r="Y23" s="244">
        <f t="shared" si="14"/>
        <v>0.1843201344025065</v>
      </c>
    </row>
    <row r="24" spans="1:25" ht="19.5" customHeight="1">
      <c r="A24" s="250" t="s">
        <v>292</v>
      </c>
      <c r="B24" s="247">
        <v>161.784</v>
      </c>
      <c r="C24" s="245">
        <v>424.705</v>
      </c>
      <c r="D24" s="246">
        <v>0</v>
      </c>
      <c r="E24" s="245">
        <v>0</v>
      </c>
      <c r="F24" s="246">
        <f t="shared" si="8"/>
        <v>586.489</v>
      </c>
      <c r="G24" s="248">
        <f t="shared" si="9"/>
        <v>0.01294212701855731</v>
      </c>
      <c r="H24" s="247">
        <v>274.10200000000003</v>
      </c>
      <c r="I24" s="245">
        <v>429.861</v>
      </c>
      <c r="J24" s="246"/>
      <c r="K24" s="245">
        <v>102.49000000000001</v>
      </c>
      <c r="L24" s="246">
        <f t="shared" si="10"/>
        <v>806.453</v>
      </c>
      <c r="M24" s="249">
        <f t="shared" si="15"/>
        <v>-0.27275489086158766</v>
      </c>
      <c r="N24" s="247">
        <v>1205.474</v>
      </c>
      <c r="O24" s="245">
        <v>3010.582</v>
      </c>
      <c r="P24" s="246"/>
      <c r="Q24" s="245">
        <v>54.292</v>
      </c>
      <c r="R24" s="246">
        <f t="shared" si="11"/>
        <v>4270.348</v>
      </c>
      <c r="S24" s="248">
        <f t="shared" si="12"/>
        <v>0.01158776279358834</v>
      </c>
      <c r="T24" s="251">
        <v>1778.831</v>
      </c>
      <c r="U24" s="245">
        <v>3132.505</v>
      </c>
      <c r="V24" s="246"/>
      <c r="W24" s="245">
        <v>264.697</v>
      </c>
      <c r="X24" s="246">
        <f t="shared" si="13"/>
        <v>5176.033</v>
      </c>
      <c r="Y24" s="244">
        <f t="shared" si="14"/>
        <v>-0.17497666649343235</v>
      </c>
    </row>
    <row r="25" spans="1:25" ht="19.5" customHeight="1">
      <c r="A25" s="250" t="s">
        <v>294</v>
      </c>
      <c r="B25" s="247">
        <v>312.683</v>
      </c>
      <c r="C25" s="245">
        <v>217.7</v>
      </c>
      <c r="D25" s="246">
        <v>0</v>
      </c>
      <c r="E25" s="245">
        <v>0</v>
      </c>
      <c r="F25" s="246">
        <f>SUM(B25:E25)</f>
        <v>530.383</v>
      </c>
      <c r="G25" s="248">
        <f>F25/$F$9</f>
        <v>0.01170402881295895</v>
      </c>
      <c r="H25" s="247">
        <v>274.649</v>
      </c>
      <c r="I25" s="245">
        <v>285.849</v>
      </c>
      <c r="J25" s="246"/>
      <c r="K25" s="245"/>
      <c r="L25" s="246">
        <f>SUM(H25:K25)</f>
        <v>560.498</v>
      </c>
      <c r="M25" s="249">
        <f>IF(ISERROR(F25/L25-1),"         /0",(F25/L25-1))</f>
        <v>-0.053729005277449726</v>
      </c>
      <c r="N25" s="247">
        <v>2330.964</v>
      </c>
      <c r="O25" s="245">
        <v>1481.881</v>
      </c>
      <c r="P25" s="246"/>
      <c r="Q25" s="245"/>
      <c r="R25" s="246">
        <f>SUM(N25:Q25)</f>
        <v>3812.8450000000003</v>
      </c>
      <c r="S25" s="248">
        <f>R25/$R$9</f>
        <v>0.010346309815668264</v>
      </c>
      <c r="T25" s="251">
        <v>2385.72</v>
      </c>
      <c r="U25" s="245">
        <v>2165.5660000000003</v>
      </c>
      <c r="V25" s="246"/>
      <c r="W25" s="245"/>
      <c r="X25" s="246">
        <f>SUM(T25:W25)</f>
        <v>4551.286</v>
      </c>
      <c r="Y25" s="244">
        <f>IF(ISERROR(R25/X25-1),"         /0",IF(R25/X25&gt;5,"  *  ",(R25/X25-1)))</f>
        <v>-0.16224886768267255</v>
      </c>
    </row>
    <row r="26" spans="1:25" ht="19.5" customHeight="1">
      <c r="A26" s="250" t="s">
        <v>358</v>
      </c>
      <c r="B26" s="247">
        <v>0.053</v>
      </c>
      <c r="C26" s="245">
        <v>511.335</v>
      </c>
      <c r="D26" s="246">
        <v>0</v>
      </c>
      <c r="E26" s="245">
        <v>3.265</v>
      </c>
      <c r="F26" s="246">
        <f t="shared" si="8"/>
        <v>514.653</v>
      </c>
      <c r="G26" s="248">
        <f t="shared" si="9"/>
        <v>0.011356912911378686</v>
      </c>
      <c r="H26" s="247"/>
      <c r="I26" s="245">
        <v>584.401</v>
      </c>
      <c r="J26" s="246"/>
      <c r="K26" s="245">
        <v>99.71300000000001</v>
      </c>
      <c r="L26" s="246">
        <f t="shared" si="10"/>
        <v>684.1139999999999</v>
      </c>
      <c r="M26" s="249">
        <f t="shared" si="15"/>
        <v>-0.24770871521413085</v>
      </c>
      <c r="N26" s="247">
        <v>137.243</v>
      </c>
      <c r="O26" s="245">
        <v>4157.33</v>
      </c>
      <c r="P26" s="246"/>
      <c r="Q26" s="245">
        <v>110.56099999999999</v>
      </c>
      <c r="R26" s="246">
        <f t="shared" si="11"/>
        <v>4405.134</v>
      </c>
      <c r="S26" s="248">
        <f t="shared" si="12"/>
        <v>0.01195351008067047</v>
      </c>
      <c r="T26" s="251">
        <v>6.666</v>
      </c>
      <c r="U26" s="245">
        <v>4766.221</v>
      </c>
      <c r="V26" s="246"/>
      <c r="W26" s="245">
        <v>308.439</v>
      </c>
      <c r="X26" s="246">
        <f t="shared" si="13"/>
        <v>5081.326</v>
      </c>
      <c r="Y26" s="244">
        <f t="shared" si="14"/>
        <v>-0.13307392597916368</v>
      </c>
    </row>
    <row r="27" spans="1:25" ht="19.5" customHeight="1">
      <c r="A27" s="250" t="s">
        <v>295</v>
      </c>
      <c r="B27" s="247">
        <v>19.851</v>
      </c>
      <c r="C27" s="245">
        <v>110.493</v>
      </c>
      <c r="D27" s="246">
        <v>0</v>
      </c>
      <c r="E27" s="245">
        <v>47.257</v>
      </c>
      <c r="F27" s="246">
        <f>SUM(B27:E27)</f>
        <v>177.601</v>
      </c>
      <c r="G27" s="248">
        <f>F27/$F$9</f>
        <v>0.003919143753118638</v>
      </c>
      <c r="H27" s="247">
        <v>140.219</v>
      </c>
      <c r="I27" s="245">
        <v>487.266</v>
      </c>
      <c r="J27" s="246"/>
      <c r="K27" s="245"/>
      <c r="L27" s="246">
        <f>SUM(H27:K27)</f>
        <v>627.485</v>
      </c>
      <c r="M27" s="249">
        <f>IF(ISERROR(F27/L27-1),"         /0",(F27/L27-1))</f>
        <v>-0.7169637521215646</v>
      </c>
      <c r="N27" s="247">
        <v>482.88399999999996</v>
      </c>
      <c r="O27" s="245">
        <v>2680.5379999999996</v>
      </c>
      <c r="P27" s="246"/>
      <c r="Q27" s="245">
        <v>120.327</v>
      </c>
      <c r="R27" s="246">
        <f>SUM(N27:Q27)</f>
        <v>3283.749</v>
      </c>
      <c r="S27" s="248">
        <f>R27/$R$9</f>
        <v>0.00891058632356963</v>
      </c>
      <c r="T27" s="251">
        <v>832.7800000000001</v>
      </c>
      <c r="U27" s="245">
        <v>3751.5669999999996</v>
      </c>
      <c r="V27" s="246"/>
      <c r="W27" s="245">
        <v>47.666</v>
      </c>
      <c r="X27" s="246">
        <f>SUM(T27:W27)</f>
        <v>4632.013</v>
      </c>
      <c r="Y27" s="244">
        <f>IF(ISERROR(R27/X27-1),"         /0",IF(R27/X27&gt;5,"  *  ",(R27/X27-1)))</f>
        <v>-0.291075176170706</v>
      </c>
    </row>
    <row r="28" spans="1:25" ht="19.5" customHeight="1">
      <c r="A28" s="250" t="s">
        <v>299</v>
      </c>
      <c r="B28" s="247">
        <v>146.522</v>
      </c>
      <c r="C28" s="245">
        <v>19.265</v>
      </c>
      <c r="D28" s="246">
        <v>0</v>
      </c>
      <c r="E28" s="245">
        <v>0</v>
      </c>
      <c r="F28" s="246">
        <f t="shared" si="8"/>
        <v>165.78699999999998</v>
      </c>
      <c r="G28" s="248">
        <f t="shared" si="9"/>
        <v>0.00365844271934437</v>
      </c>
      <c r="H28" s="247">
        <v>97.11500000000001</v>
      </c>
      <c r="I28" s="245">
        <v>6.545</v>
      </c>
      <c r="J28" s="246">
        <v>0</v>
      </c>
      <c r="K28" s="245">
        <v>0</v>
      </c>
      <c r="L28" s="246">
        <f t="shared" si="10"/>
        <v>103.66000000000001</v>
      </c>
      <c r="M28" s="249">
        <f t="shared" si="15"/>
        <v>0.5993343623384138</v>
      </c>
      <c r="N28" s="247">
        <v>599.072</v>
      </c>
      <c r="O28" s="245">
        <v>152.64799999999997</v>
      </c>
      <c r="P28" s="246">
        <v>0</v>
      </c>
      <c r="Q28" s="245">
        <v>30.011000000000003</v>
      </c>
      <c r="R28" s="246">
        <f t="shared" si="11"/>
        <v>781.731</v>
      </c>
      <c r="S28" s="248">
        <f t="shared" si="12"/>
        <v>0.002121258828646894</v>
      </c>
      <c r="T28" s="251">
        <v>981.5780000000001</v>
      </c>
      <c r="U28" s="245">
        <v>72.416</v>
      </c>
      <c r="V28" s="246">
        <v>0</v>
      </c>
      <c r="W28" s="245">
        <v>16.15</v>
      </c>
      <c r="X28" s="246">
        <f t="shared" si="13"/>
        <v>1070.1440000000002</v>
      </c>
      <c r="Y28" s="244">
        <f t="shared" si="14"/>
        <v>-0.26950858949823586</v>
      </c>
    </row>
    <row r="29" spans="1:25" ht="19.5" customHeight="1">
      <c r="A29" s="250" t="s">
        <v>290</v>
      </c>
      <c r="B29" s="247">
        <v>90.267</v>
      </c>
      <c r="C29" s="245">
        <v>40.729</v>
      </c>
      <c r="D29" s="246">
        <v>0</v>
      </c>
      <c r="E29" s="245">
        <v>0</v>
      </c>
      <c r="F29" s="246">
        <f t="shared" si="8"/>
        <v>130.99599999999998</v>
      </c>
      <c r="G29" s="248">
        <f t="shared" si="9"/>
        <v>0.0028907053174448845</v>
      </c>
      <c r="H29" s="247">
        <v>18.849999999999998</v>
      </c>
      <c r="I29" s="245">
        <v>52.461999999999996</v>
      </c>
      <c r="J29" s="246"/>
      <c r="K29" s="245"/>
      <c r="L29" s="246">
        <f t="shared" si="10"/>
        <v>71.312</v>
      </c>
      <c r="M29" s="249">
        <f t="shared" si="15"/>
        <v>0.836941889163114</v>
      </c>
      <c r="N29" s="247">
        <v>447.241</v>
      </c>
      <c r="O29" s="245">
        <v>336.755</v>
      </c>
      <c r="P29" s="246"/>
      <c r="Q29" s="245">
        <v>51.716</v>
      </c>
      <c r="R29" s="246">
        <f t="shared" si="11"/>
        <v>835.712</v>
      </c>
      <c r="S29" s="248">
        <f t="shared" si="12"/>
        <v>0.0022677384652855692</v>
      </c>
      <c r="T29" s="251">
        <v>265.01500000000004</v>
      </c>
      <c r="U29" s="245">
        <v>729.8640000000003</v>
      </c>
      <c r="V29" s="246">
        <v>0.1</v>
      </c>
      <c r="W29" s="245">
        <v>0.1</v>
      </c>
      <c r="X29" s="246">
        <f t="shared" si="13"/>
        <v>995.0790000000004</v>
      </c>
      <c r="Y29" s="244">
        <f t="shared" si="14"/>
        <v>-0.16015512336206505</v>
      </c>
    </row>
    <row r="30" spans="1:25" ht="19.5" customHeight="1">
      <c r="A30" s="250" t="s">
        <v>298</v>
      </c>
      <c r="B30" s="247">
        <v>10.469</v>
      </c>
      <c r="C30" s="245">
        <v>0.29</v>
      </c>
      <c r="D30" s="246">
        <v>0</v>
      </c>
      <c r="E30" s="245">
        <v>89.043</v>
      </c>
      <c r="F30" s="246">
        <f t="shared" si="8"/>
        <v>99.802</v>
      </c>
      <c r="G30" s="248">
        <f t="shared" si="9"/>
        <v>0.0022023433699627044</v>
      </c>
      <c r="H30" s="247">
        <v>26.757</v>
      </c>
      <c r="I30" s="245">
        <v>0</v>
      </c>
      <c r="J30" s="246"/>
      <c r="K30" s="245">
        <v>42.002</v>
      </c>
      <c r="L30" s="246">
        <f t="shared" si="10"/>
        <v>68.759</v>
      </c>
      <c r="M30" s="249">
        <f t="shared" si="15"/>
        <v>0.45147544321470656</v>
      </c>
      <c r="N30" s="247">
        <v>94.59299999999999</v>
      </c>
      <c r="O30" s="245">
        <v>5.529</v>
      </c>
      <c r="P30" s="246"/>
      <c r="Q30" s="245">
        <v>744.662</v>
      </c>
      <c r="R30" s="246">
        <f t="shared" si="11"/>
        <v>844.784</v>
      </c>
      <c r="S30" s="248">
        <f t="shared" si="12"/>
        <v>0.002292355705862551</v>
      </c>
      <c r="T30" s="251">
        <v>110.155</v>
      </c>
      <c r="U30" s="245">
        <v>39.96900000000001</v>
      </c>
      <c r="V30" s="246"/>
      <c r="W30" s="245">
        <v>247.985</v>
      </c>
      <c r="X30" s="246">
        <f t="shared" si="13"/>
        <v>398.10900000000004</v>
      </c>
      <c r="Y30" s="244">
        <f t="shared" si="14"/>
        <v>1.1219917158366175</v>
      </c>
    </row>
    <row r="31" spans="1:25" ht="19.5" customHeight="1">
      <c r="A31" s="250" t="s">
        <v>293</v>
      </c>
      <c r="B31" s="247">
        <v>0</v>
      </c>
      <c r="C31" s="245">
        <v>60.495000000000005</v>
      </c>
      <c r="D31" s="246">
        <v>0</v>
      </c>
      <c r="E31" s="245">
        <v>4.067</v>
      </c>
      <c r="F31" s="246">
        <f t="shared" si="8"/>
        <v>64.56200000000001</v>
      </c>
      <c r="G31" s="248">
        <f t="shared" si="9"/>
        <v>0.0014246978282151876</v>
      </c>
      <c r="H31" s="247">
        <v>0</v>
      </c>
      <c r="I31" s="245">
        <v>0</v>
      </c>
      <c r="J31" s="246"/>
      <c r="K31" s="245"/>
      <c r="L31" s="246">
        <f t="shared" si="10"/>
        <v>0</v>
      </c>
      <c r="M31" s="249" t="str">
        <f t="shared" si="15"/>
        <v>         /0</v>
      </c>
      <c r="N31" s="247">
        <v>110.053</v>
      </c>
      <c r="O31" s="245">
        <v>289.51700000000005</v>
      </c>
      <c r="P31" s="246"/>
      <c r="Q31" s="245">
        <v>4.067</v>
      </c>
      <c r="R31" s="246">
        <f t="shared" si="11"/>
        <v>403.63700000000006</v>
      </c>
      <c r="S31" s="248">
        <f t="shared" si="12"/>
        <v>0.0010952853984536196</v>
      </c>
      <c r="T31" s="251">
        <v>411.0729999999999</v>
      </c>
      <c r="U31" s="245">
        <v>42.91</v>
      </c>
      <c r="V31" s="246"/>
      <c r="W31" s="245">
        <v>17.39</v>
      </c>
      <c r="X31" s="246">
        <f t="shared" si="13"/>
        <v>471.37299999999993</v>
      </c>
      <c r="Y31" s="244">
        <f t="shared" si="14"/>
        <v>-0.14369936334919453</v>
      </c>
    </row>
    <row r="32" spans="1:25" ht="19.5" customHeight="1">
      <c r="A32" s="250" t="s">
        <v>297</v>
      </c>
      <c r="B32" s="247">
        <v>0</v>
      </c>
      <c r="C32" s="245">
        <v>0</v>
      </c>
      <c r="D32" s="246">
        <v>0</v>
      </c>
      <c r="E32" s="245">
        <v>35.336</v>
      </c>
      <c r="F32" s="246">
        <f t="shared" si="8"/>
        <v>35.336</v>
      </c>
      <c r="G32" s="248">
        <f t="shared" si="9"/>
        <v>0.0007797639859021074</v>
      </c>
      <c r="H32" s="247">
        <v>6.617</v>
      </c>
      <c r="I32" s="245">
        <v>0</v>
      </c>
      <c r="J32" s="246"/>
      <c r="K32" s="245">
        <v>43.468</v>
      </c>
      <c r="L32" s="246">
        <f t="shared" si="10"/>
        <v>50.085</v>
      </c>
      <c r="M32" s="249">
        <f>IF(ISERROR(F32/L32-1),"         /0",(F32/L32-1))</f>
        <v>-0.2944793850454228</v>
      </c>
      <c r="N32" s="247">
        <v>11.716000000000001</v>
      </c>
      <c r="O32" s="245">
        <v>23.804000000000002</v>
      </c>
      <c r="P32" s="246">
        <v>0</v>
      </c>
      <c r="Q32" s="245">
        <v>575.156</v>
      </c>
      <c r="R32" s="246">
        <f t="shared" si="11"/>
        <v>610.6759999999999</v>
      </c>
      <c r="S32" s="248">
        <f t="shared" si="12"/>
        <v>0.0016570941365287683</v>
      </c>
      <c r="T32" s="251">
        <v>40.582</v>
      </c>
      <c r="U32" s="245">
        <v>42.459</v>
      </c>
      <c r="V32" s="246">
        <v>0</v>
      </c>
      <c r="W32" s="245">
        <v>156.96099999999998</v>
      </c>
      <c r="X32" s="246">
        <f t="shared" si="13"/>
        <v>240.00199999999998</v>
      </c>
      <c r="Y32" s="244">
        <f t="shared" si="14"/>
        <v>1.544462129482254</v>
      </c>
    </row>
    <row r="33" spans="1:25" ht="19.5" customHeight="1" thickBot="1">
      <c r="A33" s="250" t="s">
        <v>265</v>
      </c>
      <c r="B33" s="247">
        <v>857.3199999999999</v>
      </c>
      <c r="C33" s="245">
        <v>362.452</v>
      </c>
      <c r="D33" s="246">
        <v>84.886</v>
      </c>
      <c r="E33" s="245">
        <v>160.587</v>
      </c>
      <c r="F33" s="246">
        <f t="shared" si="8"/>
        <v>1465.245</v>
      </c>
      <c r="G33" s="248">
        <f t="shared" si="9"/>
        <v>0.032333746930131683</v>
      </c>
      <c r="H33" s="247">
        <v>267.894</v>
      </c>
      <c r="I33" s="245">
        <v>303.934</v>
      </c>
      <c r="J33" s="246">
        <v>33.539</v>
      </c>
      <c r="K33" s="245">
        <v>96.48599999999999</v>
      </c>
      <c r="L33" s="246">
        <f t="shared" si="10"/>
        <v>701.853</v>
      </c>
      <c r="M33" s="249">
        <f t="shared" si="15"/>
        <v>1.0876807536620916</v>
      </c>
      <c r="N33" s="247">
        <v>3419.545000000001</v>
      </c>
      <c r="O33" s="245">
        <v>2410.1480000000006</v>
      </c>
      <c r="P33" s="246">
        <v>550.629</v>
      </c>
      <c r="Q33" s="245">
        <v>925.757</v>
      </c>
      <c r="R33" s="246">
        <f t="shared" si="11"/>
        <v>7306.079000000001</v>
      </c>
      <c r="S33" s="248">
        <f t="shared" si="12"/>
        <v>0.01982534219768907</v>
      </c>
      <c r="T33" s="251">
        <v>2793.4399999999996</v>
      </c>
      <c r="U33" s="245">
        <v>2065.562</v>
      </c>
      <c r="V33" s="246">
        <v>78.674</v>
      </c>
      <c r="W33" s="245">
        <v>549.2789999999999</v>
      </c>
      <c r="X33" s="246">
        <f t="shared" si="13"/>
        <v>5486.954999999999</v>
      </c>
      <c r="Y33" s="244">
        <f t="shared" si="14"/>
        <v>0.3315361616780166</v>
      </c>
    </row>
    <row r="34" spans="1:25" s="236" customFormat="1" ht="19.5" customHeight="1">
      <c r="A34" s="243" t="s">
        <v>59</v>
      </c>
      <c r="B34" s="240">
        <f>SUM(B35:B42)</f>
        <v>2253.98</v>
      </c>
      <c r="C34" s="239">
        <f>SUM(C35:C42)</f>
        <v>1821.665</v>
      </c>
      <c r="D34" s="238">
        <f>SUM(D35:D42)</f>
        <v>0</v>
      </c>
      <c r="E34" s="239">
        <f>SUM(E35:E42)</f>
        <v>0</v>
      </c>
      <c r="F34" s="238">
        <f t="shared" si="8"/>
        <v>4075.645</v>
      </c>
      <c r="G34" s="241">
        <f t="shared" si="9"/>
        <v>0.08993777423369918</v>
      </c>
      <c r="H34" s="240">
        <f>SUM(H35:H42)</f>
        <v>2825.8169999999996</v>
      </c>
      <c r="I34" s="310">
        <f>SUM(I35:I42)</f>
        <v>1569.9240000000002</v>
      </c>
      <c r="J34" s="238">
        <f>SUM(J35:J42)</f>
        <v>0</v>
      </c>
      <c r="K34" s="239">
        <f>SUM(K35:K42)</f>
        <v>10.196</v>
      </c>
      <c r="L34" s="238">
        <f t="shared" si="10"/>
        <v>4405.937</v>
      </c>
      <c r="M34" s="242">
        <f t="shared" si="15"/>
        <v>-0.07496521171319515</v>
      </c>
      <c r="N34" s="240">
        <f>SUM(N35:N42)</f>
        <v>15552.697999999999</v>
      </c>
      <c r="O34" s="239">
        <f>SUM(O35:O42)</f>
        <v>11665.297999999999</v>
      </c>
      <c r="P34" s="238">
        <f>SUM(P35:P42)</f>
        <v>1451.2810000000002</v>
      </c>
      <c r="Q34" s="239">
        <f>SUM(Q35:Q42)</f>
        <v>283.258</v>
      </c>
      <c r="R34" s="238">
        <f t="shared" si="11"/>
        <v>28952.535</v>
      </c>
      <c r="S34" s="241">
        <f t="shared" si="12"/>
        <v>0.07856388000534481</v>
      </c>
      <c r="T34" s="240">
        <f>SUM(T35:T42)</f>
        <v>22095.864999999998</v>
      </c>
      <c r="U34" s="239">
        <f>SUM(U35:U42)</f>
        <v>11086.469</v>
      </c>
      <c r="V34" s="238">
        <f>SUM(V35:V42)</f>
        <v>285.78400000000005</v>
      </c>
      <c r="W34" s="239">
        <f>SUM(W35:W42)</f>
        <v>190.351</v>
      </c>
      <c r="X34" s="238">
        <f t="shared" si="13"/>
        <v>33658.469</v>
      </c>
      <c r="Y34" s="237">
        <f t="shared" si="14"/>
        <v>-0.13981426190240553</v>
      </c>
    </row>
    <row r="35" spans="1:25" ht="19.5" customHeight="1">
      <c r="A35" s="250" t="s">
        <v>359</v>
      </c>
      <c r="B35" s="247">
        <v>1037.971</v>
      </c>
      <c r="C35" s="245">
        <v>0</v>
      </c>
      <c r="D35" s="246">
        <v>0</v>
      </c>
      <c r="E35" s="245">
        <v>0</v>
      </c>
      <c r="F35" s="246">
        <f t="shared" si="8"/>
        <v>1037.971</v>
      </c>
      <c r="G35" s="248">
        <f t="shared" si="9"/>
        <v>0.022905037474835757</v>
      </c>
      <c r="H35" s="247">
        <v>1874.5859999999998</v>
      </c>
      <c r="I35" s="293">
        <v>113.857</v>
      </c>
      <c r="J35" s="246"/>
      <c r="K35" s="245"/>
      <c r="L35" s="246">
        <f t="shared" si="10"/>
        <v>1988.4429999999998</v>
      </c>
      <c r="M35" s="249">
        <f t="shared" si="15"/>
        <v>-0.4779981120907162</v>
      </c>
      <c r="N35" s="247">
        <v>7432.115000000001</v>
      </c>
      <c r="O35" s="245">
        <v>204.65699999999998</v>
      </c>
      <c r="P35" s="246"/>
      <c r="Q35" s="245"/>
      <c r="R35" s="246">
        <f t="shared" si="11"/>
        <v>7636.772000000001</v>
      </c>
      <c r="S35" s="248">
        <f t="shared" si="12"/>
        <v>0.02072269108857574</v>
      </c>
      <c r="T35" s="247">
        <v>13623.250999999998</v>
      </c>
      <c r="U35" s="245">
        <v>477.98699999999997</v>
      </c>
      <c r="V35" s="246">
        <v>132.872</v>
      </c>
      <c r="W35" s="245"/>
      <c r="X35" s="229">
        <f t="shared" si="13"/>
        <v>14234.109999999997</v>
      </c>
      <c r="Y35" s="244">
        <f t="shared" si="14"/>
        <v>-0.4634879174040384</v>
      </c>
    </row>
    <row r="36" spans="1:25" ht="19.5" customHeight="1">
      <c r="A36" s="250" t="s">
        <v>304</v>
      </c>
      <c r="B36" s="247">
        <v>275.74199999999996</v>
      </c>
      <c r="C36" s="245">
        <v>727.8430000000001</v>
      </c>
      <c r="D36" s="246">
        <v>0</v>
      </c>
      <c r="E36" s="245">
        <v>0</v>
      </c>
      <c r="F36" s="246">
        <f t="shared" si="8"/>
        <v>1003.585</v>
      </c>
      <c r="G36" s="248">
        <f t="shared" si="9"/>
        <v>0.02214623725921345</v>
      </c>
      <c r="H36" s="247">
        <v>269.37</v>
      </c>
      <c r="I36" s="293">
        <v>804.5930000000001</v>
      </c>
      <c r="J36" s="246"/>
      <c r="K36" s="245"/>
      <c r="L36" s="246">
        <f t="shared" si="10"/>
        <v>1073.9630000000002</v>
      </c>
      <c r="M36" s="249">
        <f t="shared" si="15"/>
        <v>-0.06553112164944241</v>
      </c>
      <c r="N36" s="247">
        <v>1985.1799999999998</v>
      </c>
      <c r="O36" s="245">
        <v>4626.674999999999</v>
      </c>
      <c r="P36" s="246">
        <v>0</v>
      </c>
      <c r="Q36" s="245"/>
      <c r="R36" s="246">
        <f t="shared" si="11"/>
        <v>6611.855</v>
      </c>
      <c r="S36" s="248">
        <f t="shared" si="12"/>
        <v>0.017941537168774307</v>
      </c>
      <c r="T36" s="247">
        <v>2121.1530000000002</v>
      </c>
      <c r="U36" s="245">
        <v>4940.476</v>
      </c>
      <c r="V36" s="246">
        <v>0</v>
      </c>
      <c r="W36" s="245">
        <v>0</v>
      </c>
      <c r="X36" s="229">
        <f t="shared" si="13"/>
        <v>7061.629</v>
      </c>
      <c r="Y36" s="244">
        <f t="shared" si="14"/>
        <v>-0.06369266921272698</v>
      </c>
    </row>
    <row r="37" spans="1:25" ht="19.5" customHeight="1">
      <c r="A37" s="250" t="s">
        <v>360</v>
      </c>
      <c r="B37" s="247">
        <v>318.325</v>
      </c>
      <c r="C37" s="245">
        <v>363.989</v>
      </c>
      <c r="D37" s="246">
        <v>0</v>
      </c>
      <c r="E37" s="245">
        <v>0</v>
      </c>
      <c r="F37" s="229">
        <f t="shared" si="8"/>
        <v>682.314</v>
      </c>
      <c r="G37" s="248">
        <f t="shared" si="9"/>
        <v>0.015056709425990788</v>
      </c>
      <c r="H37" s="247">
        <v>266.673</v>
      </c>
      <c r="I37" s="293">
        <v>86.335</v>
      </c>
      <c r="J37" s="246"/>
      <c r="K37" s="245"/>
      <c r="L37" s="229">
        <f t="shared" si="10"/>
        <v>353.008</v>
      </c>
      <c r="M37" s="249">
        <f t="shared" si="15"/>
        <v>0.9328570457326746</v>
      </c>
      <c r="N37" s="247">
        <v>2321.979</v>
      </c>
      <c r="O37" s="245">
        <v>1644.187</v>
      </c>
      <c r="P37" s="246">
        <v>100.69</v>
      </c>
      <c r="Q37" s="245">
        <v>11.317</v>
      </c>
      <c r="R37" s="246">
        <f t="shared" si="11"/>
        <v>4078.173</v>
      </c>
      <c r="S37" s="248">
        <f t="shared" si="12"/>
        <v>0.0110662881234074</v>
      </c>
      <c r="T37" s="247">
        <v>2408.486</v>
      </c>
      <c r="U37" s="245">
        <v>1133.4550000000002</v>
      </c>
      <c r="V37" s="246">
        <v>152.362</v>
      </c>
      <c r="W37" s="245">
        <v>12.477</v>
      </c>
      <c r="X37" s="229">
        <f t="shared" si="13"/>
        <v>3706.7799999999997</v>
      </c>
      <c r="Y37" s="244">
        <f t="shared" si="14"/>
        <v>0.10019288978574403</v>
      </c>
    </row>
    <row r="38" spans="1:25" ht="19.5" customHeight="1">
      <c r="A38" s="250" t="s">
        <v>305</v>
      </c>
      <c r="B38" s="247">
        <v>247.984</v>
      </c>
      <c r="C38" s="245">
        <v>276.592</v>
      </c>
      <c r="D38" s="246">
        <v>0</v>
      </c>
      <c r="E38" s="245">
        <v>0</v>
      </c>
      <c r="F38" s="229">
        <f t="shared" si="8"/>
        <v>524.576</v>
      </c>
      <c r="G38" s="248">
        <f t="shared" si="9"/>
        <v>0.011575885008732847</v>
      </c>
      <c r="H38" s="247">
        <v>31.779</v>
      </c>
      <c r="I38" s="293">
        <v>193.895</v>
      </c>
      <c r="J38" s="246"/>
      <c r="K38" s="245">
        <v>10.196</v>
      </c>
      <c r="L38" s="229">
        <f t="shared" si="10"/>
        <v>235.87</v>
      </c>
      <c r="M38" s="249">
        <f t="shared" si="15"/>
        <v>1.224004748378344</v>
      </c>
      <c r="N38" s="247">
        <v>997.3349999999999</v>
      </c>
      <c r="O38" s="245">
        <v>2181.802</v>
      </c>
      <c r="P38" s="246"/>
      <c r="Q38" s="245">
        <v>28.213</v>
      </c>
      <c r="R38" s="246">
        <f t="shared" si="11"/>
        <v>3207.3500000000004</v>
      </c>
      <c r="S38" s="248">
        <f t="shared" si="12"/>
        <v>0.00870327453313303</v>
      </c>
      <c r="T38" s="247">
        <v>286.706</v>
      </c>
      <c r="U38" s="245">
        <v>1401.435</v>
      </c>
      <c r="V38" s="246"/>
      <c r="W38" s="245">
        <v>177.829</v>
      </c>
      <c r="X38" s="229">
        <f t="shared" si="13"/>
        <v>1865.97</v>
      </c>
      <c r="Y38" s="244">
        <f t="shared" si="14"/>
        <v>0.7188647191541131</v>
      </c>
    </row>
    <row r="39" spans="1:25" ht="19.5" customHeight="1">
      <c r="A39" s="250" t="s">
        <v>306</v>
      </c>
      <c r="B39" s="247">
        <v>5.163</v>
      </c>
      <c r="C39" s="245">
        <v>253.26299999999998</v>
      </c>
      <c r="D39" s="246">
        <v>0</v>
      </c>
      <c r="E39" s="245">
        <v>0</v>
      </c>
      <c r="F39" s="246">
        <f t="shared" si="8"/>
        <v>258.426</v>
      </c>
      <c r="G39" s="248">
        <f t="shared" si="9"/>
        <v>0.005702719261397385</v>
      </c>
      <c r="H39" s="247">
        <v>19.972</v>
      </c>
      <c r="I39" s="293">
        <v>214.834</v>
      </c>
      <c r="J39" s="246"/>
      <c r="K39" s="245"/>
      <c r="L39" s="246">
        <f t="shared" si="10"/>
        <v>234.806</v>
      </c>
      <c r="M39" s="249">
        <f t="shared" si="15"/>
        <v>0.10059368159246351</v>
      </c>
      <c r="N39" s="247">
        <v>106.891</v>
      </c>
      <c r="O39" s="245">
        <v>1720.407</v>
      </c>
      <c r="P39" s="246"/>
      <c r="Q39" s="245"/>
      <c r="R39" s="246">
        <f t="shared" si="11"/>
        <v>1827.298</v>
      </c>
      <c r="S39" s="248">
        <f t="shared" si="12"/>
        <v>0.004958447362415987</v>
      </c>
      <c r="T39" s="247">
        <v>279.526</v>
      </c>
      <c r="U39" s="245">
        <v>1677.726</v>
      </c>
      <c r="V39" s="246"/>
      <c r="W39" s="245"/>
      <c r="X39" s="229">
        <f t="shared" si="13"/>
        <v>1957.2520000000002</v>
      </c>
      <c r="Y39" s="244">
        <f t="shared" si="14"/>
        <v>-0.0663961513387138</v>
      </c>
    </row>
    <row r="40" spans="1:25" ht="19.5" customHeight="1">
      <c r="A40" s="250" t="s">
        <v>308</v>
      </c>
      <c r="B40" s="247">
        <v>7.476</v>
      </c>
      <c r="C40" s="245">
        <v>103.573</v>
      </c>
      <c r="D40" s="246">
        <v>0</v>
      </c>
      <c r="E40" s="245">
        <v>0</v>
      </c>
      <c r="F40" s="246">
        <f t="shared" si="8"/>
        <v>111.04899999999999</v>
      </c>
      <c r="G40" s="248">
        <f t="shared" si="9"/>
        <v>0.0024505323429489224</v>
      </c>
      <c r="H40" s="247">
        <v>5.6819999999999995</v>
      </c>
      <c r="I40" s="293">
        <v>98.777</v>
      </c>
      <c r="J40" s="246"/>
      <c r="K40" s="245"/>
      <c r="L40" s="246">
        <f t="shared" si="10"/>
        <v>104.459</v>
      </c>
      <c r="M40" s="249" t="s">
        <v>50</v>
      </c>
      <c r="N40" s="247">
        <v>106.45400000000001</v>
      </c>
      <c r="O40" s="245">
        <v>742.729</v>
      </c>
      <c r="P40" s="246"/>
      <c r="Q40" s="245"/>
      <c r="R40" s="246">
        <f t="shared" si="11"/>
        <v>849.183</v>
      </c>
      <c r="S40" s="248">
        <f t="shared" si="12"/>
        <v>0.0023042925710850095</v>
      </c>
      <c r="T40" s="247">
        <v>94.307</v>
      </c>
      <c r="U40" s="245">
        <v>488.393</v>
      </c>
      <c r="V40" s="246"/>
      <c r="W40" s="245"/>
      <c r="X40" s="229">
        <f t="shared" si="13"/>
        <v>582.6999999999999</v>
      </c>
      <c r="Y40" s="244">
        <f t="shared" si="14"/>
        <v>0.45732452376866317</v>
      </c>
    </row>
    <row r="41" spans="1:25" ht="19.5" customHeight="1">
      <c r="A41" s="250" t="s">
        <v>307</v>
      </c>
      <c r="B41" s="247">
        <v>1.242</v>
      </c>
      <c r="C41" s="245">
        <v>71.883</v>
      </c>
      <c r="D41" s="246">
        <v>0</v>
      </c>
      <c r="E41" s="245">
        <v>0</v>
      </c>
      <c r="F41" s="246">
        <f t="shared" si="8"/>
        <v>73.125</v>
      </c>
      <c r="G41" s="248">
        <f t="shared" si="9"/>
        <v>0.0016136586333793186</v>
      </c>
      <c r="H41" s="247">
        <v>0.191</v>
      </c>
      <c r="I41" s="293">
        <v>27.24</v>
      </c>
      <c r="J41" s="246"/>
      <c r="K41" s="245"/>
      <c r="L41" s="246">
        <f t="shared" si="10"/>
        <v>27.430999999999997</v>
      </c>
      <c r="M41" s="249" t="s">
        <v>50</v>
      </c>
      <c r="N41" s="247">
        <v>39.67399999999999</v>
      </c>
      <c r="O41" s="245">
        <v>384.774</v>
      </c>
      <c r="P41" s="246"/>
      <c r="Q41" s="245"/>
      <c r="R41" s="246">
        <f t="shared" si="11"/>
        <v>424.448</v>
      </c>
      <c r="S41" s="248">
        <f t="shared" si="12"/>
        <v>0.0011517568924623903</v>
      </c>
      <c r="T41" s="247">
        <v>274.501</v>
      </c>
      <c r="U41" s="245">
        <v>670.669</v>
      </c>
      <c r="V41" s="246">
        <v>0</v>
      </c>
      <c r="W41" s="245"/>
      <c r="X41" s="229">
        <f t="shared" si="13"/>
        <v>945.17</v>
      </c>
      <c r="Y41" s="244">
        <f t="shared" si="14"/>
        <v>-0.5509294624247489</v>
      </c>
    </row>
    <row r="42" spans="1:25" ht="19.5" customHeight="1" thickBot="1">
      <c r="A42" s="250" t="s">
        <v>265</v>
      </c>
      <c r="B42" s="247">
        <v>360.07699999999994</v>
      </c>
      <c r="C42" s="245">
        <v>24.522</v>
      </c>
      <c r="D42" s="246">
        <v>0</v>
      </c>
      <c r="E42" s="245">
        <v>0</v>
      </c>
      <c r="F42" s="465">
        <f t="shared" si="8"/>
        <v>384.59899999999993</v>
      </c>
      <c r="G42" s="248">
        <f t="shared" si="9"/>
        <v>0.008486994827200717</v>
      </c>
      <c r="H42" s="247">
        <v>357.56399999999996</v>
      </c>
      <c r="I42" s="293">
        <v>30.393</v>
      </c>
      <c r="J42" s="246">
        <v>0</v>
      </c>
      <c r="K42" s="245"/>
      <c r="L42" s="465">
        <f t="shared" si="10"/>
        <v>387.957</v>
      </c>
      <c r="M42" s="249">
        <f aca="true" t="shared" si="16" ref="M42:M57">IF(ISERROR(F42/L42-1),"         /0",(F42/L42-1))</f>
        <v>-0.008655598429723077</v>
      </c>
      <c r="N42" s="247">
        <v>2563.0699999999997</v>
      </c>
      <c r="O42" s="245">
        <v>160.067</v>
      </c>
      <c r="P42" s="246">
        <v>1350.5910000000001</v>
      </c>
      <c r="Q42" s="245">
        <v>243.72799999999998</v>
      </c>
      <c r="R42" s="246">
        <f t="shared" si="11"/>
        <v>4317.456</v>
      </c>
      <c r="S42" s="248">
        <f t="shared" si="12"/>
        <v>0.011715592265490949</v>
      </c>
      <c r="T42" s="247">
        <v>3007.9349999999986</v>
      </c>
      <c r="U42" s="245">
        <v>296.328</v>
      </c>
      <c r="V42" s="246">
        <v>0.5499999999999999</v>
      </c>
      <c r="W42" s="245">
        <v>0.045000000000000005</v>
      </c>
      <c r="X42" s="229">
        <f t="shared" si="13"/>
        <v>3304.857999999999</v>
      </c>
      <c r="Y42" s="244">
        <f t="shared" si="14"/>
        <v>0.3063968255217022</v>
      </c>
    </row>
    <row r="43" spans="1:25" s="236" customFormat="1" ht="19.5" customHeight="1">
      <c r="A43" s="243" t="s">
        <v>58</v>
      </c>
      <c r="B43" s="240">
        <f>SUM(B44:B51)</f>
        <v>2083.1240000000003</v>
      </c>
      <c r="C43" s="239">
        <f>SUM(C44:C51)</f>
        <v>1526.013</v>
      </c>
      <c r="D43" s="238">
        <f>SUM(D44:D51)</f>
        <v>2.4410000000000003</v>
      </c>
      <c r="E43" s="239">
        <f>SUM(E44:E51)</f>
        <v>540.89</v>
      </c>
      <c r="F43" s="238">
        <f t="shared" si="8"/>
        <v>4152.468</v>
      </c>
      <c r="G43" s="241">
        <f t="shared" si="9"/>
        <v>0.09163303710128345</v>
      </c>
      <c r="H43" s="240">
        <f>SUM(H44:H51)</f>
        <v>2493.196</v>
      </c>
      <c r="I43" s="239">
        <f>SUM(I44:I51)</f>
        <v>1825.0599999999997</v>
      </c>
      <c r="J43" s="238">
        <f>SUM(J44:J51)</f>
        <v>0.33599999999999997</v>
      </c>
      <c r="K43" s="239">
        <f>SUM(K44:K51)</f>
        <v>0.786</v>
      </c>
      <c r="L43" s="238">
        <f t="shared" si="10"/>
        <v>4319.378</v>
      </c>
      <c r="M43" s="242">
        <f t="shared" si="16"/>
        <v>-0.03864213782632586</v>
      </c>
      <c r="N43" s="240">
        <f>SUM(N44:N51)</f>
        <v>18335.539</v>
      </c>
      <c r="O43" s="239">
        <f>SUM(O44:O51)</f>
        <v>14884.231000000002</v>
      </c>
      <c r="P43" s="238">
        <f>SUM(P44:P51)</f>
        <v>84.72299999999997</v>
      </c>
      <c r="Q43" s="239">
        <f>SUM(Q44:Q51)</f>
        <v>771.447</v>
      </c>
      <c r="R43" s="238">
        <f t="shared" si="11"/>
        <v>34075.94</v>
      </c>
      <c r="S43" s="241">
        <f t="shared" si="12"/>
        <v>0.09246644762641094</v>
      </c>
      <c r="T43" s="240">
        <f>SUM(T44:T51)</f>
        <v>19437.956000000002</v>
      </c>
      <c r="U43" s="239">
        <f>SUM(U44:U51)</f>
        <v>13618.650999999998</v>
      </c>
      <c r="V43" s="238">
        <f>SUM(V44:V51)</f>
        <v>9.019</v>
      </c>
      <c r="W43" s="239">
        <f>SUM(W44:W51)</f>
        <v>554.818</v>
      </c>
      <c r="X43" s="238">
        <f t="shared" si="13"/>
        <v>33620.444</v>
      </c>
      <c r="Y43" s="237">
        <f t="shared" si="14"/>
        <v>0.013548185145918934</v>
      </c>
    </row>
    <row r="44" spans="1:25" s="220" customFormat="1" ht="19.5" customHeight="1">
      <c r="A44" s="235" t="s">
        <v>314</v>
      </c>
      <c r="B44" s="233">
        <v>819.361</v>
      </c>
      <c r="C44" s="230">
        <v>743.768</v>
      </c>
      <c r="D44" s="229">
        <v>0</v>
      </c>
      <c r="E44" s="230">
        <v>467.656</v>
      </c>
      <c r="F44" s="229">
        <f t="shared" si="8"/>
        <v>2030.7849999999999</v>
      </c>
      <c r="G44" s="232">
        <f t="shared" si="9"/>
        <v>0.044813589713329494</v>
      </c>
      <c r="H44" s="233">
        <v>1203.003</v>
      </c>
      <c r="I44" s="230">
        <v>1136.9160000000002</v>
      </c>
      <c r="J44" s="229">
        <v>0</v>
      </c>
      <c r="K44" s="230">
        <v>0</v>
      </c>
      <c r="L44" s="229">
        <f t="shared" si="10"/>
        <v>2339.919</v>
      </c>
      <c r="M44" s="234">
        <f t="shared" si="16"/>
        <v>-0.13211312015501397</v>
      </c>
      <c r="N44" s="233">
        <v>9211.995000000003</v>
      </c>
      <c r="O44" s="230">
        <v>8029.538</v>
      </c>
      <c r="P44" s="229">
        <v>2.963</v>
      </c>
      <c r="Q44" s="230">
        <v>614.952</v>
      </c>
      <c r="R44" s="229">
        <f t="shared" si="11"/>
        <v>17859.448000000004</v>
      </c>
      <c r="S44" s="232">
        <f t="shared" si="12"/>
        <v>0.04846233774119246</v>
      </c>
      <c r="T44" s="231">
        <v>8216.215000000002</v>
      </c>
      <c r="U44" s="230">
        <v>7159.5239999999985</v>
      </c>
      <c r="V44" s="229">
        <v>0.435</v>
      </c>
      <c r="W44" s="230">
        <v>307.88</v>
      </c>
      <c r="X44" s="229">
        <f t="shared" si="13"/>
        <v>15684.054</v>
      </c>
      <c r="Y44" s="228">
        <f t="shared" si="14"/>
        <v>0.1387010016670438</v>
      </c>
    </row>
    <row r="45" spans="1:25" s="220" customFormat="1" ht="19.5" customHeight="1">
      <c r="A45" s="235" t="s">
        <v>315</v>
      </c>
      <c r="B45" s="233">
        <v>662.158</v>
      </c>
      <c r="C45" s="230">
        <v>587.841</v>
      </c>
      <c r="D45" s="229">
        <v>0</v>
      </c>
      <c r="E45" s="230">
        <v>0</v>
      </c>
      <c r="F45" s="229">
        <f t="shared" si="8"/>
        <v>1249.999</v>
      </c>
      <c r="G45" s="232">
        <f t="shared" si="9"/>
        <v>0.027583886195767727</v>
      </c>
      <c r="H45" s="233">
        <v>762.346</v>
      </c>
      <c r="I45" s="230">
        <v>467.18899999999996</v>
      </c>
      <c r="J45" s="229"/>
      <c r="K45" s="230"/>
      <c r="L45" s="229">
        <f t="shared" si="10"/>
        <v>1229.5349999999999</v>
      </c>
      <c r="M45" s="234">
        <f t="shared" si="16"/>
        <v>0.01664369050088066</v>
      </c>
      <c r="N45" s="233">
        <v>5077.617999999999</v>
      </c>
      <c r="O45" s="230">
        <v>4622.987000000001</v>
      </c>
      <c r="P45" s="229"/>
      <c r="Q45" s="230"/>
      <c r="R45" s="229">
        <f t="shared" si="11"/>
        <v>9700.605</v>
      </c>
      <c r="S45" s="232">
        <f t="shared" si="12"/>
        <v>0.0263229857834296</v>
      </c>
      <c r="T45" s="231">
        <v>6781.174000000002</v>
      </c>
      <c r="U45" s="230">
        <v>4137.8949999999995</v>
      </c>
      <c r="V45" s="229"/>
      <c r="W45" s="230"/>
      <c r="X45" s="229">
        <f t="shared" si="13"/>
        <v>10919.069000000001</v>
      </c>
      <c r="Y45" s="228">
        <f t="shared" si="14"/>
        <v>-0.1115904661835182</v>
      </c>
    </row>
    <row r="46" spans="1:25" s="220" customFormat="1" ht="19.5" customHeight="1">
      <c r="A46" s="235" t="s">
        <v>317</v>
      </c>
      <c r="B46" s="233">
        <v>95.037</v>
      </c>
      <c r="C46" s="230">
        <v>37.1</v>
      </c>
      <c r="D46" s="229">
        <v>0</v>
      </c>
      <c r="E46" s="230">
        <v>0</v>
      </c>
      <c r="F46" s="229">
        <f>SUM(B46:E46)</f>
        <v>132.137</v>
      </c>
      <c r="G46" s="232">
        <f>F46/$F$9</f>
        <v>0.002915883908907255</v>
      </c>
      <c r="H46" s="233">
        <v>99.01499999999999</v>
      </c>
      <c r="I46" s="230">
        <v>30.427</v>
      </c>
      <c r="J46" s="229">
        <v>0</v>
      </c>
      <c r="K46" s="230">
        <v>0</v>
      </c>
      <c r="L46" s="229">
        <f>SUM(H46:K46)</f>
        <v>129.44199999999998</v>
      </c>
      <c r="M46" s="234">
        <f t="shared" si="16"/>
        <v>0.020820135659214367</v>
      </c>
      <c r="N46" s="233">
        <v>724.49</v>
      </c>
      <c r="O46" s="230">
        <v>228.422</v>
      </c>
      <c r="P46" s="229">
        <v>0</v>
      </c>
      <c r="Q46" s="230">
        <v>0</v>
      </c>
      <c r="R46" s="229">
        <f>SUM(N46:Q46)</f>
        <v>952.912</v>
      </c>
      <c r="S46" s="232">
        <f>R46/$R$9</f>
        <v>0.0025857654268841446</v>
      </c>
      <c r="T46" s="231">
        <v>749.7669999999999</v>
      </c>
      <c r="U46" s="230">
        <v>236.122</v>
      </c>
      <c r="V46" s="229">
        <v>0</v>
      </c>
      <c r="W46" s="230">
        <v>0.002</v>
      </c>
      <c r="X46" s="229">
        <f>SUM(T46:W46)</f>
        <v>985.8909999999998</v>
      </c>
      <c r="Y46" s="228">
        <f>IF(ISERROR(R46/X46-1),"         /0",IF(R46/X46&gt;5,"  *  ",(R46/X46-1)))</f>
        <v>-0.0334509595888387</v>
      </c>
    </row>
    <row r="47" spans="1:25" s="220" customFormat="1" ht="19.5" customHeight="1">
      <c r="A47" s="235" t="s">
        <v>320</v>
      </c>
      <c r="B47" s="233">
        <v>82.642</v>
      </c>
      <c r="C47" s="230">
        <v>40.293</v>
      </c>
      <c r="D47" s="229">
        <v>0</v>
      </c>
      <c r="E47" s="230">
        <v>0</v>
      </c>
      <c r="F47" s="229">
        <f>SUM(B47:E47)</f>
        <v>122.935</v>
      </c>
      <c r="G47" s="232">
        <f>F47/$F$9</f>
        <v>0.0027128222098391323</v>
      </c>
      <c r="H47" s="233">
        <v>193.245</v>
      </c>
      <c r="I47" s="230">
        <v>53.074</v>
      </c>
      <c r="J47" s="229"/>
      <c r="K47" s="230"/>
      <c r="L47" s="229">
        <f>SUM(H47:K47)</f>
        <v>246.31900000000002</v>
      </c>
      <c r="M47" s="234">
        <f>IF(ISERROR(F47/L47-1),"         /0",(F47/L47-1))</f>
        <v>-0.5009114197443153</v>
      </c>
      <c r="N47" s="233">
        <v>698.236</v>
      </c>
      <c r="O47" s="230">
        <v>297.9439999999999</v>
      </c>
      <c r="P47" s="229"/>
      <c r="Q47" s="230"/>
      <c r="R47" s="229">
        <f>SUM(N47:Q47)</f>
        <v>996.1799999999998</v>
      </c>
      <c r="S47" s="232">
        <f>R47/$R$9</f>
        <v>0.0027031749027753315</v>
      </c>
      <c r="T47" s="231">
        <v>833.263</v>
      </c>
      <c r="U47" s="230">
        <v>287.7</v>
      </c>
      <c r="V47" s="229"/>
      <c r="W47" s="230">
        <v>41.291</v>
      </c>
      <c r="X47" s="229">
        <f>SUM(T47:W47)</f>
        <v>1162.254</v>
      </c>
      <c r="Y47" s="228">
        <f>IF(ISERROR(R47/X47-1),"         /0",IF(R47/X47&gt;5,"  *  ",(R47/X47-1)))</f>
        <v>-0.14288959212013908</v>
      </c>
    </row>
    <row r="48" spans="1:25" s="220" customFormat="1" ht="19.5" customHeight="1">
      <c r="A48" s="235" t="s">
        <v>316</v>
      </c>
      <c r="B48" s="233">
        <v>17.428</v>
      </c>
      <c r="C48" s="230">
        <v>9.352</v>
      </c>
      <c r="D48" s="229">
        <v>0</v>
      </c>
      <c r="E48" s="230">
        <v>70.949</v>
      </c>
      <c r="F48" s="229">
        <f>SUM(B48:E48)</f>
        <v>97.729</v>
      </c>
      <c r="G48" s="232">
        <f>F48/$F$9</f>
        <v>0.0021565982164995206</v>
      </c>
      <c r="H48" s="233">
        <v>75.256</v>
      </c>
      <c r="I48" s="230">
        <v>90.17499999999998</v>
      </c>
      <c r="J48" s="229"/>
      <c r="K48" s="230"/>
      <c r="L48" s="229">
        <f>SUM(H48:K48)</f>
        <v>165.43099999999998</v>
      </c>
      <c r="M48" s="234">
        <f>IF(ISERROR(F48/L48-1),"         /0",(F48/L48-1))</f>
        <v>-0.40924615096324146</v>
      </c>
      <c r="N48" s="233">
        <v>504.883</v>
      </c>
      <c r="O48" s="230">
        <v>758.6529999999999</v>
      </c>
      <c r="P48" s="229">
        <v>0</v>
      </c>
      <c r="Q48" s="230">
        <v>92.601</v>
      </c>
      <c r="R48" s="229">
        <f>SUM(N48:Q48)</f>
        <v>1356.1369999999997</v>
      </c>
      <c r="S48" s="232">
        <f>R48/$R$9</f>
        <v>0.0036799328465990377</v>
      </c>
      <c r="T48" s="231">
        <v>582.5509999999999</v>
      </c>
      <c r="U48" s="230">
        <v>1186.5979999999997</v>
      </c>
      <c r="V48" s="229">
        <v>0.12</v>
      </c>
      <c r="W48" s="230">
        <v>187.244</v>
      </c>
      <c r="X48" s="229">
        <f>SUM(T48:W48)</f>
        <v>1956.5129999999995</v>
      </c>
      <c r="Y48" s="228">
        <f>IF(ISERROR(R48/X48-1),"         /0",IF(R48/X48&gt;5,"  *  ",(R48/X48-1)))</f>
        <v>-0.30686021508673844</v>
      </c>
    </row>
    <row r="49" spans="1:25" s="220" customFormat="1" ht="19.5" customHeight="1">
      <c r="A49" s="235" t="s">
        <v>323</v>
      </c>
      <c r="B49" s="233">
        <v>50.534</v>
      </c>
      <c r="C49" s="230">
        <v>11.587</v>
      </c>
      <c r="D49" s="229">
        <v>0</v>
      </c>
      <c r="E49" s="230">
        <v>0</v>
      </c>
      <c r="F49" s="229">
        <f t="shared" si="8"/>
        <v>62.120999999999995</v>
      </c>
      <c r="G49" s="232">
        <f t="shared" si="9"/>
        <v>0.001370831972159407</v>
      </c>
      <c r="H49" s="233">
        <v>22.811</v>
      </c>
      <c r="I49" s="230">
        <v>0.791</v>
      </c>
      <c r="J49" s="229"/>
      <c r="K49" s="230"/>
      <c r="L49" s="229">
        <f t="shared" si="10"/>
        <v>23.602</v>
      </c>
      <c r="M49" s="234">
        <f t="shared" si="16"/>
        <v>1.6320227099398354</v>
      </c>
      <c r="N49" s="233">
        <v>287.154</v>
      </c>
      <c r="O49" s="230">
        <v>27.547</v>
      </c>
      <c r="P49" s="229"/>
      <c r="Q49" s="230"/>
      <c r="R49" s="229">
        <f t="shared" si="11"/>
        <v>314.701</v>
      </c>
      <c r="S49" s="232">
        <f t="shared" si="12"/>
        <v>0.0008539539491641066</v>
      </c>
      <c r="T49" s="231">
        <v>164.80800000000002</v>
      </c>
      <c r="U49" s="230">
        <v>8.005</v>
      </c>
      <c r="V49" s="229"/>
      <c r="W49" s="230"/>
      <c r="X49" s="229">
        <f t="shared" si="13"/>
        <v>172.81300000000002</v>
      </c>
      <c r="Y49" s="228">
        <f t="shared" si="14"/>
        <v>0.8210493423527165</v>
      </c>
    </row>
    <row r="50" spans="1:25" s="220" customFormat="1" ht="19.5" customHeight="1">
      <c r="A50" s="235" t="s">
        <v>318</v>
      </c>
      <c r="B50" s="233">
        <v>23.444</v>
      </c>
      <c r="C50" s="230">
        <v>11.048</v>
      </c>
      <c r="D50" s="229">
        <v>0</v>
      </c>
      <c r="E50" s="230">
        <v>0</v>
      </c>
      <c r="F50" s="229">
        <f t="shared" si="8"/>
        <v>34.492</v>
      </c>
      <c r="G50" s="232">
        <f t="shared" si="9"/>
        <v>0.000761139331043001</v>
      </c>
      <c r="H50" s="233">
        <v>19.478</v>
      </c>
      <c r="I50" s="230">
        <v>10.591</v>
      </c>
      <c r="J50" s="229"/>
      <c r="K50" s="230"/>
      <c r="L50" s="229">
        <f t="shared" si="10"/>
        <v>30.069000000000003</v>
      </c>
      <c r="M50" s="234">
        <f t="shared" si="16"/>
        <v>0.14709501479929488</v>
      </c>
      <c r="N50" s="233">
        <v>183.47299999999998</v>
      </c>
      <c r="O50" s="230">
        <v>96.98100000000001</v>
      </c>
      <c r="P50" s="229">
        <v>0</v>
      </c>
      <c r="Q50" s="230">
        <v>0</v>
      </c>
      <c r="R50" s="229">
        <f t="shared" si="11"/>
        <v>280.454</v>
      </c>
      <c r="S50" s="232">
        <f t="shared" si="12"/>
        <v>0.0007610233232778744</v>
      </c>
      <c r="T50" s="231">
        <v>142.80800000000002</v>
      </c>
      <c r="U50" s="230">
        <v>69.396</v>
      </c>
      <c r="V50" s="229">
        <v>0</v>
      </c>
      <c r="W50" s="230"/>
      <c r="X50" s="229">
        <f t="shared" si="13"/>
        <v>212.204</v>
      </c>
      <c r="Y50" s="228">
        <f t="shared" si="14"/>
        <v>0.32162447456221366</v>
      </c>
    </row>
    <row r="51" spans="1:25" s="220" customFormat="1" ht="19.5" customHeight="1" thickBot="1">
      <c r="A51" s="235" t="s">
        <v>265</v>
      </c>
      <c r="B51" s="233">
        <v>332.52</v>
      </c>
      <c r="C51" s="230">
        <v>85.02400000000002</v>
      </c>
      <c r="D51" s="229">
        <v>2.4410000000000003</v>
      </c>
      <c r="E51" s="230">
        <v>2.285</v>
      </c>
      <c r="F51" s="229">
        <f t="shared" si="8"/>
        <v>422.27</v>
      </c>
      <c r="G51" s="232">
        <f t="shared" si="9"/>
        <v>0.009318285553737912</v>
      </c>
      <c r="H51" s="233">
        <v>118.042</v>
      </c>
      <c r="I51" s="230">
        <v>35.89699999999999</v>
      </c>
      <c r="J51" s="229">
        <v>0.33599999999999997</v>
      </c>
      <c r="K51" s="230">
        <v>0.786</v>
      </c>
      <c r="L51" s="229">
        <f t="shared" si="10"/>
        <v>155.061</v>
      </c>
      <c r="M51" s="234">
        <f t="shared" si="16"/>
        <v>1.7232508496656154</v>
      </c>
      <c r="N51" s="233">
        <v>1647.6900000000003</v>
      </c>
      <c r="O51" s="230">
        <v>822.1590000000003</v>
      </c>
      <c r="P51" s="229">
        <v>81.75999999999998</v>
      </c>
      <c r="Q51" s="230">
        <v>63.893999999999984</v>
      </c>
      <c r="R51" s="229">
        <f t="shared" si="11"/>
        <v>2615.503</v>
      </c>
      <c r="S51" s="232">
        <f t="shared" si="12"/>
        <v>0.007097273653088387</v>
      </c>
      <c r="T51" s="231">
        <v>1967.3699999999994</v>
      </c>
      <c r="U51" s="230">
        <v>533.4110000000001</v>
      </c>
      <c r="V51" s="229">
        <v>8.464</v>
      </c>
      <c r="W51" s="230">
        <v>18.401</v>
      </c>
      <c r="X51" s="229">
        <f t="shared" si="13"/>
        <v>2527.6459999999993</v>
      </c>
      <c r="Y51" s="228">
        <f t="shared" si="14"/>
        <v>0.034758427406369696</v>
      </c>
    </row>
    <row r="52" spans="1:25" s="236" customFormat="1" ht="19.5" customHeight="1">
      <c r="A52" s="243" t="s">
        <v>57</v>
      </c>
      <c r="B52" s="240">
        <f>SUM(B53:B56)</f>
        <v>560.485</v>
      </c>
      <c r="C52" s="239">
        <f>SUM(C53:C56)</f>
        <v>112.804</v>
      </c>
      <c r="D52" s="238">
        <f>SUM(D53:D56)</f>
        <v>0.055</v>
      </c>
      <c r="E52" s="239">
        <f>SUM(E53:E56)</f>
        <v>0.04</v>
      </c>
      <c r="F52" s="238">
        <f t="shared" si="8"/>
        <v>673.3839999999999</v>
      </c>
      <c r="G52" s="241">
        <f t="shared" si="9"/>
        <v>0.014859649985360669</v>
      </c>
      <c r="H52" s="240">
        <f>SUM(H53:H56)</f>
        <v>327.418</v>
      </c>
      <c r="I52" s="239">
        <f>SUM(I53:I56)</f>
        <v>134.72</v>
      </c>
      <c r="J52" s="238">
        <f>SUM(J53:J56)</f>
        <v>51.881</v>
      </c>
      <c r="K52" s="239">
        <f>SUM(K53:K56)</f>
        <v>0</v>
      </c>
      <c r="L52" s="238">
        <f t="shared" si="10"/>
        <v>514.019</v>
      </c>
      <c r="M52" s="242">
        <f t="shared" si="16"/>
        <v>0.3100371776140569</v>
      </c>
      <c r="N52" s="240">
        <f>SUM(N53:N56)</f>
        <v>4190.070000000001</v>
      </c>
      <c r="O52" s="239">
        <f>SUM(O53:O56)</f>
        <v>1469.396</v>
      </c>
      <c r="P52" s="238">
        <f>SUM(P53:P56)</f>
        <v>0.43000000000000005</v>
      </c>
      <c r="Q52" s="239">
        <f>SUM(Q53:Q56)</f>
        <v>8.144</v>
      </c>
      <c r="R52" s="238">
        <f t="shared" si="11"/>
        <v>5668.040000000001</v>
      </c>
      <c r="S52" s="241">
        <f t="shared" si="12"/>
        <v>0.015380456820982848</v>
      </c>
      <c r="T52" s="240">
        <f>SUM(T53:T56)</f>
        <v>3832.55</v>
      </c>
      <c r="U52" s="239">
        <f>SUM(U53:U56)</f>
        <v>1570.321</v>
      </c>
      <c r="V52" s="238">
        <f>SUM(V53:V56)</f>
        <v>272.371</v>
      </c>
      <c r="W52" s="239">
        <f>SUM(W53:W56)</f>
        <v>18.938</v>
      </c>
      <c r="X52" s="238">
        <f t="shared" si="13"/>
        <v>5694.18</v>
      </c>
      <c r="Y52" s="237">
        <f t="shared" si="14"/>
        <v>-0.004590652209800039</v>
      </c>
    </row>
    <row r="53" spans="1:25" ht="19.5" customHeight="1">
      <c r="A53" s="235" t="s">
        <v>327</v>
      </c>
      <c r="B53" s="233">
        <v>328.114</v>
      </c>
      <c r="C53" s="230">
        <v>47.963</v>
      </c>
      <c r="D53" s="229">
        <v>0</v>
      </c>
      <c r="E53" s="230">
        <v>0</v>
      </c>
      <c r="F53" s="229">
        <f t="shared" si="8"/>
        <v>376.077</v>
      </c>
      <c r="G53" s="232">
        <f t="shared" si="9"/>
        <v>0.00829893877422761</v>
      </c>
      <c r="H53" s="233">
        <v>194.542</v>
      </c>
      <c r="I53" s="230">
        <v>18.058</v>
      </c>
      <c r="J53" s="229"/>
      <c r="K53" s="230"/>
      <c r="L53" s="229">
        <f t="shared" si="10"/>
        <v>212.6</v>
      </c>
      <c r="M53" s="234">
        <f t="shared" si="16"/>
        <v>0.7689416745061148</v>
      </c>
      <c r="N53" s="233">
        <v>2352.9860000000003</v>
      </c>
      <c r="O53" s="230">
        <v>373.00100000000003</v>
      </c>
      <c r="P53" s="229">
        <v>0.30000000000000004</v>
      </c>
      <c r="Q53" s="230">
        <v>6.7219999999999995</v>
      </c>
      <c r="R53" s="229">
        <f t="shared" si="11"/>
        <v>2733.009000000001</v>
      </c>
      <c r="S53" s="232">
        <f t="shared" si="12"/>
        <v>0.007416130958119125</v>
      </c>
      <c r="T53" s="231">
        <v>1925.228</v>
      </c>
      <c r="U53" s="230">
        <v>657.6779999999999</v>
      </c>
      <c r="V53" s="229">
        <v>0.43</v>
      </c>
      <c r="W53" s="230">
        <v>0</v>
      </c>
      <c r="X53" s="229">
        <f t="shared" si="13"/>
        <v>2583.336</v>
      </c>
      <c r="Y53" s="228">
        <f t="shared" si="14"/>
        <v>0.0579378756770319</v>
      </c>
    </row>
    <row r="54" spans="1:25" ht="19.5" customHeight="1">
      <c r="A54" s="235" t="s">
        <v>326</v>
      </c>
      <c r="B54" s="233">
        <v>135.87</v>
      </c>
      <c r="C54" s="230">
        <v>3.777</v>
      </c>
      <c r="D54" s="229">
        <v>0</v>
      </c>
      <c r="E54" s="230">
        <v>0</v>
      </c>
      <c r="F54" s="229">
        <f t="shared" si="8"/>
        <v>139.647</v>
      </c>
      <c r="G54" s="232">
        <f t="shared" si="9"/>
        <v>0.003081608029750724</v>
      </c>
      <c r="H54" s="233">
        <v>50.06</v>
      </c>
      <c r="I54" s="230">
        <v>6.419</v>
      </c>
      <c r="J54" s="229"/>
      <c r="K54" s="230"/>
      <c r="L54" s="229">
        <f t="shared" si="10"/>
        <v>56.479</v>
      </c>
      <c r="M54" s="234">
        <f t="shared" si="16"/>
        <v>1.4725473184723525</v>
      </c>
      <c r="N54" s="233">
        <v>978.8580000000001</v>
      </c>
      <c r="O54" s="230">
        <v>64.652</v>
      </c>
      <c r="P54" s="229">
        <v>0</v>
      </c>
      <c r="Q54" s="230">
        <v>0</v>
      </c>
      <c r="R54" s="229">
        <f t="shared" si="11"/>
        <v>1043.51</v>
      </c>
      <c r="S54" s="232">
        <f t="shared" si="12"/>
        <v>0.0028316067806973505</v>
      </c>
      <c r="T54" s="231">
        <v>1040.9319999999998</v>
      </c>
      <c r="U54" s="230">
        <v>58.04899999999999</v>
      </c>
      <c r="V54" s="229">
        <v>0</v>
      </c>
      <c r="W54" s="230">
        <v>0</v>
      </c>
      <c r="X54" s="229">
        <f t="shared" si="13"/>
        <v>1098.9809999999998</v>
      </c>
      <c r="Y54" s="228">
        <f t="shared" si="14"/>
        <v>-0.05047493996711483</v>
      </c>
    </row>
    <row r="55" spans="1:25" ht="19.5" customHeight="1">
      <c r="A55" s="235" t="s">
        <v>325</v>
      </c>
      <c r="B55" s="233">
        <v>22.454</v>
      </c>
      <c r="C55" s="230">
        <v>60.421</v>
      </c>
      <c r="D55" s="229">
        <v>0</v>
      </c>
      <c r="E55" s="230">
        <v>0</v>
      </c>
      <c r="F55" s="229">
        <f t="shared" si="8"/>
        <v>82.875</v>
      </c>
      <c r="G55" s="232">
        <f t="shared" si="9"/>
        <v>0.0018288131178298944</v>
      </c>
      <c r="H55" s="233">
        <v>12.087</v>
      </c>
      <c r="I55" s="230">
        <v>12.822</v>
      </c>
      <c r="J55" s="229">
        <v>51.881</v>
      </c>
      <c r="K55" s="230"/>
      <c r="L55" s="229">
        <f t="shared" si="10"/>
        <v>76.78999999999999</v>
      </c>
      <c r="M55" s="234">
        <f t="shared" si="16"/>
        <v>0.0792420888136478</v>
      </c>
      <c r="N55" s="233">
        <v>128.285</v>
      </c>
      <c r="O55" s="230">
        <v>525.902</v>
      </c>
      <c r="P55" s="229">
        <v>0</v>
      </c>
      <c r="Q55" s="230">
        <v>0</v>
      </c>
      <c r="R55" s="229">
        <f t="shared" si="11"/>
        <v>654.187</v>
      </c>
      <c r="S55" s="232">
        <f t="shared" si="12"/>
        <v>0.0017751630027925537</v>
      </c>
      <c r="T55" s="231">
        <v>103.771</v>
      </c>
      <c r="U55" s="230">
        <v>127.63499999999999</v>
      </c>
      <c r="V55" s="229">
        <v>271.881</v>
      </c>
      <c r="W55" s="230">
        <v>18.878</v>
      </c>
      <c r="X55" s="229">
        <f t="shared" si="13"/>
        <v>522.165</v>
      </c>
      <c r="Y55" s="228">
        <f t="shared" si="14"/>
        <v>0.25283578945352536</v>
      </c>
    </row>
    <row r="56" spans="1:25" ht="19.5" customHeight="1" thickBot="1">
      <c r="A56" s="235" t="s">
        <v>265</v>
      </c>
      <c r="B56" s="233">
        <v>74.047</v>
      </c>
      <c r="C56" s="230">
        <v>0.643</v>
      </c>
      <c r="D56" s="229">
        <v>0.055</v>
      </c>
      <c r="E56" s="230">
        <v>0.04</v>
      </c>
      <c r="F56" s="229">
        <f t="shared" si="8"/>
        <v>74.78500000000001</v>
      </c>
      <c r="G56" s="232">
        <f t="shared" si="9"/>
        <v>0.0016502900635524426</v>
      </c>
      <c r="H56" s="233">
        <v>70.729</v>
      </c>
      <c r="I56" s="230">
        <v>97.421</v>
      </c>
      <c r="J56" s="229"/>
      <c r="K56" s="230"/>
      <c r="L56" s="229">
        <f t="shared" si="10"/>
        <v>168.15</v>
      </c>
      <c r="M56" s="234">
        <f t="shared" si="16"/>
        <v>-0.5552482902170681</v>
      </c>
      <c r="N56" s="233">
        <v>729.9409999999999</v>
      </c>
      <c r="O56" s="230">
        <v>505.84099999999995</v>
      </c>
      <c r="P56" s="229">
        <v>0.13</v>
      </c>
      <c r="Q56" s="230">
        <v>1.4220000000000002</v>
      </c>
      <c r="R56" s="229">
        <f t="shared" si="11"/>
        <v>1237.334</v>
      </c>
      <c r="S56" s="232">
        <f t="shared" si="12"/>
        <v>0.0033575560793738207</v>
      </c>
      <c r="T56" s="231">
        <v>762.6189999999999</v>
      </c>
      <c r="U56" s="230">
        <v>726.9590000000001</v>
      </c>
      <c r="V56" s="229">
        <v>0.06</v>
      </c>
      <c r="W56" s="230">
        <v>0.06</v>
      </c>
      <c r="X56" s="229">
        <f t="shared" si="13"/>
        <v>1489.6979999999999</v>
      </c>
      <c r="Y56" s="228">
        <f t="shared" si="14"/>
        <v>-0.1694061480917608</v>
      </c>
    </row>
    <row r="57" spans="1:25" s="220" customFormat="1" ht="19.5" customHeight="1" thickBot="1">
      <c r="A57" s="227" t="s">
        <v>56</v>
      </c>
      <c r="B57" s="224">
        <v>74.56599999999999</v>
      </c>
      <c r="C57" s="223">
        <v>0</v>
      </c>
      <c r="D57" s="222">
        <v>0</v>
      </c>
      <c r="E57" s="223">
        <v>0</v>
      </c>
      <c r="F57" s="222">
        <f t="shared" si="8"/>
        <v>74.56599999999999</v>
      </c>
      <c r="G57" s="225">
        <f t="shared" si="9"/>
        <v>0.001645457362824783</v>
      </c>
      <c r="H57" s="224">
        <v>72.643</v>
      </c>
      <c r="I57" s="223">
        <v>0</v>
      </c>
      <c r="J57" s="222">
        <v>0.251</v>
      </c>
      <c r="K57" s="223">
        <v>0.19</v>
      </c>
      <c r="L57" s="222">
        <f t="shared" si="10"/>
        <v>73.084</v>
      </c>
      <c r="M57" s="226">
        <f t="shared" si="16"/>
        <v>0.020278036232280527</v>
      </c>
      <c r="N57" s="224">
        <v>609.8820000000001</v>
      </c>
      <c r="O57" s="223">
        <v>26.658</v>
      </c>
      <c r="P57" s="222">
        <v>0.15</v>
      </c>
      <c r="Q57" s="223">
        <v>0</v>
      </c>
      <c r="R57" s="222">
        <f t="shared" si="11"/>
        <v>636.69</v>
      </c>
      <c r="S57" s="225">
        <f t="shared" si="12"/>
        <v>0.0017276841824248894</v>
      </c>
      <c r="T57" s="224">
        <v>587.732</v>
      </c>
      <c r="U57" s="223">
        <v>0.972</v>
      </c>
      <c r="V57" s="222">
        <v>1.9969999999999999</v>
      </c>
      <c r="W57" s="223">
        <v>3.9779999999999993</v>
      </c>
      <c r="X57" s="222">
        <f t="shared" si="13"/>
        <v>594.6789999999999</v>
      </c>
      <c r="Y57" s="221">
        <f t="shared" si="14"/>
        <v>0.07064483528088306</v>
      </c>
    </row>
    <row r="58" ht="15" thickTop="1">
      <c r="A58" s="121" t="s">
        <v>43</v>
      </c>
    </row>
    <row r="59" ht="15">
      <c r="A59" s="121" t="s">
        <v>55</v>
      </c>
    </row>
    <row r="60" ht="15">
      <c r="A60" s="128" t="s">
        <v>29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58:Y65536 M58:M65536 Y3 M3 M5 Y5 Y7:Y8 M7:M8">
    <cfRule type="cellIs" priority="4" dxfId="93" operator="lessThan" stopIfTrue="1">
      <formula>0</formula>
    </cfRule>
  </conditionalFormatting>
  <conditionalFormatting sqref="Y9:Y57 M9:M57">
    <cfRule type="cellIs" priority="5" dxfId="93" operator="lessThan" stopIfTrue="1">
      <formula>0</formula>
    </cfRule>
    <cfRule type="cellIs" priority="6" dxfId="95" operator="greaterThanOrEqual" stopIfTrue="1">
      <formula>0</formula>
    </cfRule>
  </conditionalFormatting>
  <conditionalFormatting sqref="Y51 M51">
    <cfRule type="cellIs" priority="2" dxfId="93" operator="lessThan" stopIfTrue="1">
      <formula>0</formula>
    </cfRule>
    <cfRule type="cellIs" priority="3" dxfId="95" operator="greaterThanOrEqual" stopIfTrue="1">
      <formula>0</formula>
    </cfRule>
  </conditionalFormatting>
  <conditionalFormatting sqref="M6 Y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52:W52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0"/>
  </sheetPr>
  <dimension ref="A1:Y47"/>
  <sheetViews>
    <sheetView showGridLines="0" zoomScale="80" zoomScaleNormal="80" zoomScalePageLayoutView="0" workbookViewId="0" topLeftCell="A1">
      <selection activeCell="T44" sqref="T44:W44"/>
    </sheetView>
  </sheetViews>
  <sheetFormatPr defaultColWidth="8.00390625" defaultRowHeight="15"/>
  <cols>
    <col min="1" max="1" width="20.28125" style="128" customWidth="1"/>
    <col min="2" max="2" width="8.57421875" style="128" customWidth="1"/>
    <col min="3" max="3" width="9.7109375" style="128" bestFit="1" customWidth="1"/>
    <col min="4" max="4" width="8.00390625" style="128" bestFit="1" customWidth="1"/>
    <col min="5" max="5" width="9.7109375" style="128" bestFit="1" customWidth="1"/>
    <col min="6" max="6" width="9.421875" style="128" bestFit="1" customWidth="1"/>
    <col min="7" max="7" width="11.28125" style="128" customWidth="1"/>
    <col min="8" max="8" width="9.28125" style="128" bestFit="1" customWidth="1"/>
    <col min="9" max="9" width="9.7109375" style="128" bestFit="1" customWidth="1"/>
    <col min="10" max="10" width="8.57421875" style="128" customWidth="1"/>
    <col min="11" max="11" width="9.7109375" style="128" bestFit="1" customWidth="1"/>
    <col min="12" max="12" width="9.28125" style="128" bestFit="1" customWidth="1"/>
    <col min="13" max="13" width="9.421875" style="128" customWidth="1"/>
    <col min="14" max="14" width="9.7109375" style="128" customWidth="1"/>
    <col min="15" max="15" width="10.8515625" style="128" customWidth="1"/>
    <col min="16" max="16" width="9.57421875" style="128" customWidth="1"/>
    <col min="17" max="17" width="10.140625" style="128" customWidth="1"/>
    <col min="18" max="18" width="10.57421875" style="128" customWidth="1"/>
    <col min="19" max="19" width="11.00390625" style="128" customWidth="1"/>
    <col min="20" max="20" width="10.421875" style="128" customWidth="1"/>
    <col min="21" max="23" width="10.28125" style="128" customWidth="1"/>
    <col min="24" max="24" width="10.421875" style="128" customWidth="1"/>
    <col min="25" max="25" width="8.7109375" style="128" bestFit="1" customWidth="1"/>
    <col min="26" max="16384" width="8.00390625" style="128" customWidth="1"/>
  </cols>
  <sheetData>
    <row r="1" spans="24:25" ht="18.75" thickBot="1">
      <c r="X1" s="574" t="s">
        <v>28</v>
      </c>
      <c r="Y1" s="575"/>
    </row>
    <row r="2" ht="5.25" customHeight="1" thickBot="1"/>
    <row r="3" spans="1:25" ht="24" customHeight="1" thickTop="1">
      <c r="A3" s="643" t="s">
        <v>72</v>
      </c>
      <c r="B3" s="644"/>
      <c r="C3" s="644"/>
      <c r="D3" s="644"/>
      <c r="E3" s="644"/>
      <c r="F3" s="644"/>
      <c r="G3" s="644"/>
      <c r="H3" s="644"/>
      <c r="I3" s="644"/>
      <c r="J3" s="644"/>
      <c r="K3" s="644"/>
      <c r="L3" s="644"/>
      <c r="M3" s="644"/>
      <c r="N3" s="644"/>
      <c r="O3" s="644"/>
      <c r="P3" s="644"/>
      <c r="Q3" s="644"/>
      <c r="R3" s="644"/>
      <c r="S3" s="644"/>
      <c r="T3" s="644"/>
      <c r="U3" s="644"/>
      <c r="V3" s="644"/>
      <c r="W3" s="644"/>
      <c r="X3" s="644"/>
      <c r="Y3" s="645"/>
    </row>
    <row r="4" spans="1:25" ht="21" customHeight="1" thickBot="1">
      <c r="A4" s="652" t="s">
        <v>45</v>
      </c>
      <c r="B4" s="653"/>
      <c r="C4" s="653"/>
      <c r="D4" s="653"/>
      <c r="E4" s="653"/>
      <c r="F4" s="653"/>
      <c r="G4" s="653"/>
      <c r="H4" s="653"/>
      <c r="I4" s="653"/>
      <c r="J4" s="653"/>
      <c r="K4" s="653"/>
      <c r="L4" s="653"/>
      <c r="M4" s="653"/>
      <c r="N4" s="653"/>
      <c r="O4" s="653"/>
      <c r="P4" s="653"/>
      <c r="Q4" s="653"/>
      <c r="R4" s="653"/>
      <c r="S4" s="653"/>
      <c r="T4" s="653"/>
      <c r="U4" s="653"/>
      <c r="V4" s="653"/>
      <c r="W4" s="653"/>
      <c r="X4" s="653"/>
      <c r="Y4" s="654"/>
    </row>
    <row r="5" spans="1:25" s="270" customFormat="1" ht="18" customHeight="1" thickBot="1" thickTop="1">
      <c r="A5" s="593" t="s">
        <v>71</v>
      </c>
      <c r="B5" s="636" t="s">
        <v>36</v>
      </c>
      <c r="C5" s="637"/>
      <c r="D5" s="637"/>
      <c r="E5" s="637"/>
      <c r="F5" s="637"/>
      <c r="G5" s="637"/>
      <c r="H5" s="637"/>
      <c r="I5" s="637"/>
      <c r="J5" s="638"/>
      <c r="K5" s="638"/>
      <c r="L5" s="638"/>
      <c r="M5" s="639"/>
      <c r="N5" s="636" t="s">
        <v>35</v>
      </c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40"/>
    </row>
    <row r="6" spans="1:25" s="168" customFormat="1" ht="26.25" customHeight="1" thickBot="1">
      <c r="A6" s="594"/>
      <c r="B6" s="628" t="s">
        <v>157</v>
      </c>
      <c r="C6" s="629"/>
      <c r="D6" s="629"/>
      <c r="E6" s="629"/>
      <c r="F6" s="629"/>
      <c r="G6" s="633" t="s">
        <v>34</v>
      </c>
      <c r="H6" s="628" t="s">
        <v>158</v>
      </c>
      <c r="I6" s="629"/>
      <c r="J6" s="629"/>
      <c r="K6" s="629"/>
      <c r="L6" s="629"/>
      <c r="M6" s="630" t="s">
        <v>33</v>
      </c>
      <c r="N6" s="628" t="s">
        <v>159</v>
      </c>
      <c r="O6" s="629"/>
      <c r="P6" s="629"/>
      <c r="Q6" s="629"/>
      <c r="R6" s="629"/>
      <c r="S6" s="633" t="s">
        <v>34</v>
      </c>
      <c r="T6" s="628" t="s">
        <v>160</v>
      </c>
      <c r="U6" s="629"/>
      <c r="V6" s="629"/>
      <c r="W6" s="629"/>
      <c r="X6" s="629"/>
      <c r="Y6" s="646" t="s">
        <v>33</v>
      </c>
    </row>
    <row r="7" spans="1:25" s="168" customFormat="1" ht="26.25" customHeight="1">
      <c r="A7" s="595"/>
      <c r="B7" s="592" t="s">
        <v>22</v>
      </c>
      <c r="C7" s="584"/>
      <c r="D7" s="583" t="s">
        <v>21</v>
      </c>
      <c r="E7" s="584"/>
      <c r="F7" s="659" t="s">
        <v>17</v>
      </c>
      <c r="G7" s="634"/>
      <c r="H7" s="592" t="s">
        <v>22</v>
      </c>
      <c r="I7" s="584"/>
      <c r="J7" s="583" t="s">
        <v>21</v>
      </c>
      <c r="K7" s="584"/>
      <c r="L7" s="659" t="s">
        <v>17</v>
      </c>
      <c r="M7" s="631"/>
      <c r="N7" s="592" t="s">
        <v>22</v>
      </c>
      <c r="O7" s="584"/>
      <c r="P7" s="583" t="s">
        <v>21</v>
      </c>
      <c r="Q7" s="584"/>
      <c r="R7" s="659" t="s">
        <v>17</v>
      </c>
      <c r="S7" s="634"/>
      <c r="T7" s="592" t="s">
        <v>22</v>
      </c>
      <c r="U7" s="584"/>
      <c r="V7" s="583" t="s">
        <v>21</v>
      </c>
      <c r="W7" s="584"/>
      <c r="X7" s="659" t="s">
        <v>17</v>
      </c>
      <c r="Y7" s="647"/>
    </row>
    <row r="8" spans="1:25" s="266" customFormat="1" ht="15" customHeight="1" thickBot="1">
      <c r="A8" s="596"/>
      <c r="B8" s="269" t="s">
        <v>31</v>
      </c>
      <c r="C8" s="267" t="s">
        <v>30</v>
      </c>
      <c r="D8" s="268" t="s">
        <v>31</v>
      </c>
      <c r="E8" s="267" t="s">
        <v>30</v>
      </c>
      <c r="F8" s="642"/>
      <c r="G8" s="635"/>
      <c r="H8" s="269" t="s">
        <v>31</v>
      </c>
      <c r="I8" s="267" t="s">
        <v>30</v>
      </c>
      <c r="J8" s="268" t="s">
        <v>31</v>
      </c>
      <c r="K8" s="267" t="s">
        <v>30</v>
      </c>
      <c r="L8" s="642"/>
      <c r="M8" s="632"/>
      <c r="N8" s="269" t="s">
        <v>31</v>
      </c>
      <c r="O8" s="267" t="s">
        <v>30</v>
      </c>
      <c r="P8" s="268" t="s">
        <v>31</v>
      </c>
      <c r="Q8" s="267" t="s">
        <v>30</v>
      </c>
      <c r="R8" s="642"/>
      <c r="S8" s="635"/>
      <c r="T8" s="269" t="s">
        <v>31</v>
      </c>
      <c r="U8" s="267" t="s">
        <v>30</v>
      </c>
      <c r="V8" s="268" t="s">
        <v>31</v>
      </c>
      <c r="W8" s="267" t="s">
        <v>30</v>
      </c>
      <c r="X8" s="642"/>
      <c r="Y8" s="648"/>
    </row>
    <row r="9" spans="1:25" s="157" customFormat="1" ht="18" customHeight="1" thickBot="1" thickTop="1">
      <c r="A9" s="329" t="s">
        <v>24</v>
      </c>
      <c r="B9" s="321">
        <f>B10+B14+B24+B32+B39+B44</f>
        <v>24274.859999999997</v>
      </c>
      <c r="C9" s="320">
        <f>C10+C14+C24+C32+C39+C44</f>
        <v>15156.808999999997</v>
      </c>
      <c r="D9" s="319">
        <f>D10+D14+D24+D32+D39+D44</f>
        <v>3389.8309999999997</v>
      </c>
      <c r="E9" s="320">
        <f>E10+E14+E24+E32+E39+E44</f>
        <v>2494.776</v>
      </c>
      <c r="F9" s="319">
        <f>SUM(B9:E9)</f>
        <v>45316.27599999999</v>
      </c>
      <c r="G9" s="322">
        <f>F9/$F$9</f>
        <v>1</v>
      </c>
      <c r="H9" s="321">
        <f>H10+H14+H24+H32+H39+H44</f>
        <v>24852.112999999998</v>
      </c>
      <c r="I9" s="320">
        <f>I10+I14+I24+I32+I39+I44</f>
        <v>16805.007</v>
      </c>
      <c r="J9" s="319">
        <f>J10+J14+J24+J32+J39+J44</f>
        <v>2429.896</v>
      </c>
      <c r="K9" s="320">
        <f>K10+K14+K24+K32+K39+K44</f>
        <v>2544.995</v>
      </c>
      <c r="L9" s="319">
        <f>SUM(H9:K9)</f>
        <v>46632.011</v>
      </c>
      <c r="M9" s="436">
        <f>IF(ISERROR(F9/L9-1),"         /0",(F9/L9-1))</f>
        <v>-0.02821527469617402</v>
      </c>
      <c r="N9" s="321">
        <f>N10+N14+N24+N32+N39+N44</f>
        <v>208501.7729999999</v>
      </c>
      <c r="O9" s="320">
        <f>O10+O14+O24+O32+O39+O44</f>
        <v>122053.81699999997</v>
      </c>
      <c r="P9" s="319">
        <f>P10+P14+P24+P32+P39+P44</f>
        <v>22968.736000000004</v>
      </c>
      <c r="Q9" s="320">
        <f>Q10+Q14+Q24+Q32+Q39+Q44</f>
        <v>14997.888</v>
      </c>
      <c r="R9" s="319">
        <f>SUM(N9:Q9)</f>
        <v>368522.21399999986</v>
      </c>
      <c r="S9" s="322">
        <f>R9/$R$9</f>
        <v>1</v>
      </c>
      <c r="T9" s="321">
        <f>T10+T14+T24+T32+T39+T44</f>
        <v>207162.28099999993</v>
      </c>
      <c r="U9" s="320">
        <f>U10+U14+U24+U32+U39+U44</f>
        <v>130842.44599999998</v>
      </c>
      <c r="V9" s="319">
        <f>V10+V14+V24+V32+V39+V44</f>
        <v>20645.642</v>
      </c>
      <c r="W9" s="320">
        <f>W10+W14+W24+W32+W39+W44</f>
        <v>14590.532</v>
      </c>
      <c r="X9" s="319">
        <f>SUM(T9:W9)</f>
        <v>373240.9009999999</v>
      </c>
      <c r="Y9" s="318">
        <f>IF(ISERROR(R9/X9-1),"         /0",(R9/X9-1))</f>
        <v>-0.01264247028489529</v>
      </c>
    </row>
    <row r="10" spans="1:25" s="283" customFormat="1" ht="19.5" customHeight="1" thickTop="1">
      <c r="A10" s="292" t="s">
        <v>61</v>
      </c>
      <c r="B10" s="289">
        <f>SUM(B11:B13)</f>
        <v>14615.873999999998</v>
      </c>
      <c r="C10" s="288">
        <f>SUM(C11:C13)</f>
        <v>7579.224999999999</v>
      </c>
      <c r="D10" s="287">
        <f>SUM(D11:D13)</f>
        <v>3275.473</v>
      </c>
      <c r="E10" s="286">
        <f>SUM(E11:E13)</f>
        <v>1452.205</v>
      </c>
      <c r="F10" s="287">
        <f aca="true" t="shared" si="0" ref="F10:F44">SUM(B10:E10)</f>
        <v>26922.777000000002</v>
      </c>
      <c r="G10" s="290">
        <f aca="true" t="shared" si="1" ref="G10:G44">F10/$F$9</f>
        <v>0.5941083287602893</v>
      </c>
      <c r="H10" s="289">
        <f>SUM(H11:H13)</f>
        <v>15440.721999999998</v>
      </c>
      <c r="I10" s="288">
        <f>SUM(I11:I13)</f>
        <v>8263.965000000002</v>
      </c>
      <c r="J10" s="287">
        <f>SUM(J11:J13)</f>
        <v>2342.6470000000004</v>
      </c>
      <c r="K10" s="286">
        <f>SUM(K11:K13)</f>
        <v>1883.368</v>
      </c>
      <c r="L10" s="287">
        <f aca="true" t="shared" si="2" ref="L10:L44">SUM(H10:K10)</f>
        <v>27930.701999999997</v>
      </c>
      <c r="M10" s="291">
        <f aca="true" t="shared" si="3" ref="M10:M22">IF(ISERROR(F10/L10-1),"         /0",(F10/L10-1))</f>
        <v>-0.036086633268293644</v>
      </c>
      <c r="N10" s="289">
        <f>SUM(N11:N13)</f>
        <v>140169.61699999988</v>
      </c>
      <c r="O10" s="288">
        <f>SUM(O11:O13)</f>
        <v>60608.224999999984</v>
      </c>
      <c r="P10" s="287">
        <f>SUM(P11:P13)</f>
        <v>20726.753</v>
      </c>
      <c r="Q10" s="286">
        <f>SUM(Q11:Q13)</f>
        <v>9766.774000000001</v>
      </c>
      <c r="R10" s="287">
        <f aca="true" t="shared" si="4" ref="R10:R44">SUM(N10:Q10)</f>
        <v>231271.36899999986</v>
      </c>
      <c r="S10" s="290">
        <f aca="true" t="shared" si="5" ref="S10:S44">R10/$R$9</f>
        <v>0.6275642558687112</v>
      </c>
      <c r="T10" s="289">
        <f>SUM(T11:T13)</f>
        <v>133463.30099999995</v>
      </c>
      <c r="U10" s="288">
        <f>SUM(U11:U13)</f>
        <v>65466.185000000005</v>
      </c>
      <c r="V10" s="287">
        <f>SUM(V11:V13)</f>
        <v>19918.896</v>
      </c>
      <c r="W10" s="286">
        <f>SUM(W11:W13)</f>
        <v>10742.363000000001</v>
      </c>
      <c r="X10" s="287">
        <f aca="true" t="shared" si="6" ref="X10:X40">SUM(T10:W10)</f>
        <v>229590.74499999997</v>
      </c>
      <c r="Y10" s="284">
        <f aca="true" t="shared" si="7" ref="Y10:Y44">IF(ISERROR(R10/X10-1),"         /0",IF(R10/X10&gt;5,"  *  ",(R10/X10-1)))</f>
        <v>0.007320086007821747</v>
      </c>
    </row>
    <row r="11" spans="1:25" ht="19.5" customHeight="1">
      <c r="A11" s="235" t="s">
        <v>331</v>
      </c>
      <c r="B11" s="233">
        <v>14376.076999999997</v>
      </c>
      <c r="C11" s="230">
        <v>7168.431</v>
      </c>
      <c r="D11" s="229">
        <v>3275.473</v>
      </c>
      <c r="E11" s="281">
        <v>1452.205</v>
      </c>
      <c r="F11" s="229">
        <f t="shared" si="0"/>
        <v>26272.186</v>
      </c>
      <c r="G11" s="232">
        <f t="shared" si="1"/>
        <v>0.5797516547917575</v>
      </c>
      <c r="H11" s="233">
        <v>15089.776999999998</v>
      </c>
      <c r="I11" s="230">
        <v>7697.310000000001</v>
      </c>
      <c r="J11" s="229">
        <v>2110.0420000000004</v>
      </c>
      <c r="K11" s="281">
        <v>1883.368</v>
      </c>
      <c r="L11" s="229">
        <f t="shared" si="2"/>
        <v>26780.497</v>
      </c>
      <c r="M11" s="234">
        <f t="shared" si="3"/>
        <v>-0.018980641023951028</v>
      </c>
      <c r="N11" s="233">
        <v>137629.8849999999</v>
      </c>
      <c r="O11" s="230">
        <v>56566.088999999985</v>
      </c>
      <c r="P11" s="229">
        <v>20124.155000000002</v>
      </c>
      <c r="Q11" s="281">
        <v>9718.748000000001</v>
      </c>
      <c r="R11" s="229">
        <f t="shared" si="4"/>
        <v>224038.87699999986</v>
      </c>
      <c r="S11" s="232">
        <f t="shared" si="5"/>
        <v>0.6079385949852129</v>
      </c>
      <c r="T11" s="233">
        <v>130637.95499999997</v>
      </c>
      <c r="U11" s="230">
        <v>61211.583000000006</v>
      </c>
      <c r="V11" s="229">
        <v>18449.001</v>
      </c>
      <c r="W11" s="281">
        <v>10742.340000000002</v>
      </c>
      <c r="X11" s="229">
        <f t="shared" si="6"/>
        <v>221040.87899999996</v>
      </c>
      <c r="Y11" s="228">
        <f t="shared" si="7"/>
        <v>0.013563093005976912</v>
      </c>
    </row>
    <row r="12" spans="1:25" ht="19.5" customHeight="1">
      <c r="A12" s="235" t="s">
        <v>333</v>
      </c>
      <c r="B12" s="233">
        <v>109.833</v>
      </c>
      <c r="C12" s="230">
        <v>285.86699999999996</v>
      </c>
      <c r="D12" s="229">
        <v>0</v>
      </c>
      <c r="E12" s="281">
        <v>0</v>
      </c>
      <c r="F12" s="229">
        <f t="shared" si="0"/>
        <v>395.69999999999993</v>
      </c>
      <c r="G12" s="232">
        <f t="shared" si="1"/>
        <v>0.00873196199970183</v>
      </c>
      <c r="H12" s="233">
        <v>217.928</v>
      </c>
      <c r="I12" s="230">
        <v>406.885</v>
      </c>
      <c r="J12" s="229">
        <v>232.605</v>
      </c>
      <c r="K12" s="281"/>
      <c r="L12" s="229">
        <f t="shared" si="2"/>
        <v>857.418</v>
      </c>
      <c r="M12" s="234">
        <f t="shared" si="3"/>
        <v>-0.5384981420963871</v>
      </c>
      <c r="N12" s="233">
        <v>1439.0459999999998</v>
      </c>
      <c r="O12" s="230">
        <v>3139.5429999999997</v>
      </c>
      <c r="P12" s="229">
        <v>602.553</v>
      </c>
      <c r="Q12" s="281"/>
      <c r="R12" s="229">
        <f t="shared" si="4"/>
        <v>5181.142</v>
      </c>
      <c r="S12" s="232">
        <f t="shared" si="5"/>
        <v>0.014059239316303472</v>
      </c>
      <c r="T12" s="233">
        <v>1854.217</v>
      </c>
      <c r="U12" s="230">
        <v>3408.057</v>
      </c>
      <c r="V12" s="229">
        <v>1469.895</v>
      </c>
      <c r="W12" s="281">
        <v>0.023</v>
      </c>
      <c r="X12" s="229">
        <f t="shared" si="6"/>
        <v>6732.192</v>
      </c>
      <c r="Y12" s="228">
        <f t="shared" si="7"/>
        <v>-0.2303930131523284</v>
      </c>
    </row>
    <row r="13" spans="1:25" ht="19.5" customHeight="1" thickBot="1">
      <c r="A13" s="258" t="s">
        <v>332</v>
      </c>
      <c r="B13" s="255">
        <v>129.96400000000003</v>
      </c>
      <c r="C13" s="254">
        <v>124.927</v>
      </c>
      <c r="D13" s="253">
        <v>0</v>
      </c>
      <c r="E13" s="297">
        <v>0</v>
      </c>
      <c r="F13" s="253">
        <f t="shared" si="0"/>
        <v>254.89100000000002</v>
      </c>
      <c r="G13" s="256">
        <f t="shared" si="1"/>
        <v>0.00562471196882992</v>
      </c>
      <c r="H13" s="255">
        <v>133.017</v>
      </c>
      <c r="I13" s="254">
        <v>159.77</v>
      </c>
      <c r="J13" s="253"/>
      <c r="K13" s="297"/>
      <c r="L13" s="253">
        <f t="shared" si="2"/>
        <v>292.78700000000003</v>
      </c>
      <c r="M13" s="257">
        <f t="shared" si="3"/>
        <v>-0.12943197614648194</v>
      </c>
      <c r="N13" s="255">
        <v>1100.686</v>
      </c>
      <c r="O13" s="254">
        <v>902.5930000000001</v>
      </c>
      <c r="P13" s="253">
        <v>0.045</v>
      </c>
      <c r="Q13" s="297">
        <v>48.026</v>
      </c>
      <c r="R13" s="253">
        <f t="shared" si="4"/>
        <v>2051.35</v>
      </c>
      <c r="S13" s="256">
        <f t="shared" si="5"/>
        <v>0.005566421567194863</v>
      </c>
      <c r="T13" s="255">
        <v>971.129</v>
      </c>
      <c r="U13" s="254">
        <v>846.545</v>
      </c>
      <c r="V13" s="253"/>
      <c r="W13" s="297"/>
      <c r="X13" s="253">
        <f t="shared" si="6"/>
        <v>1817.674</v>
      </c>
      <c r="Y13" s="252">
        <f t="shared" si="7"/>
        <v>0.12855770616733242</v>
      </c>
    </row>
    <row r="14" spans="1:25" s="283" customFormat="1" ht="19.5" customHeight="1">
      <c r="A14" s="292" t="s">
        <v>60</v>
      </c>
      <c r="B14" s="289">
        <f>SUM(B15:B23)</f>
        <v>4686.831</v>
      </c>
      <c r="C14" s="288">
        <f>SUM(C15:C23)</f>
        <v>4117.102</v>
      </c>
      <c r="D14" s="287">
        <f>SUM(D15:D23)</f>
        <v>111.862</v>
      </c>
      <c r="E14" s="286">
        <f>SUM(E15:E23)</f>
        <v>501.64099999999996</v>
      </c>
      <c r="F14" s="287">
        <f t="shared" si="0"/>
        <v>9417.436</v>
      </c>
      <c r="G14" s="290">
        <f t="shared" si="1"/>
        <v>0.20781575255654286</v>
      </c>
      <c r="H14" s="289">
        <f>SUM(H15:H23)</f>
        <v>3692.3169999999996</v>
      </c>
      <c r="I14" s="288">
        <f>SUM(I15:I23)</f>
        <v>5011.337999999999</v>
      </c>
      <c r="J14" s="287">
        <f>SUM(J15:J23)</f>
        <v>34.781000000000006</v>
      </c>
      <c r="K14" s="286">
        <f>SUM(K15:K23)</f>
        <v>650.455</v>
      </c>
      <c r="L14" s="287">
        <f t="shared" si="2"/>
        <v>9388.891</v>
      </c>
      <c r="M14" s="291">
        <f t="shared" si="3"/>
        <v>0.0030402951743715434</v>
      </c>
      <c r="N14" s="289">
        <f>SUM(N15:N23)</f>
        <v>29643.967000000004</v>
      </c>
      <c r="O14" s="288">
        <f>SUM(O15:O23)</f>
        <v>33400.009</v>
      </c>
      <c r="P14" s="287">
        <f>SUM(P15:P23)</f>
        <v>705.3990000000001</v>
      </c>
      <c r="Q14" s="286">
        <f>SUM(Q15:Q23)</f>
        <v>4168.264999999999</v>
      </c>
      <c r="R14" s="287">
        <f t="shared" si="4"/>
        <v>67917.64</v>
      </c>
      <c r="S14" s="290">
        <f t="shared" si="5"/>
        <v>0.18429727549612523</v>
      </c>
      <c r="T14" s="289">
        <f>SUM(T15:T23)</f>
        <v>27744.877</v>
      </c>
      <c r="U14" s="288">
        <f>SUM(U15:U23)</f>
        <v>39099.84799999999</v>
      </c>
      <c r="V14" s="287">
        <f>SUM(V15:V23)</f>
        <v>157.575</v>
      </c>
      <c r="W14" s="286">
        <f>SUM(W15:W23)</f>
        <v>3080.084</v>
      </c>
      <c r="X14" s="287">
        <f t="shared" si="6"/>
        <v>70082.38399999999</v>
      </c>
      <c r="Y14" s="284">
        <f t="shared" si="7"/>
        <v>-0.030888561096894085</v>
      </c>
    </row>
    <row r="15" spans="1:25" ht="19.5" customHeight="1">
      <c r="A15" s="250" t="s">
        <v>334</v>
      </c>
      <c r="B15" s="247">
        <v>1137.097</v>
      </c>
      <c r="C15" s="245">
        <v>1220.145</v>
      </c>
      <c r="D15" s="246">
        <v>50.215999999999994</v>
      </c>
      <c r="E15" s="293">
        <v>47.347</v>
      </c>
      <c r="F15" s="229">
        <f t="shared" si="0"/>
        <v>2454.8050000000003</v>
      </c>
      <c r="G15" s="232">
        <f t="shared" si="1"/>
        <v>0.054170492738635466</v>
      </c>
      <c r="H15" s="233">
        <v>790.273</v>
      </c>
      <c r="I15" s="245">
        <v>2099.3689999999997</v>
      </c>
      <c r="J15" s="246">
        <v>14.181000000000001</v>
      </c>
      <c r="K15" s="245">
        <v>224.872</v>
      </c>
      <c r="L15" s="229">
        <f t="shared" si="2"/>
        <v>3128.6949999999997</v>
      </c>
      <c r="M15" s="249">
        <f t="shared" si="3"/>
        <v>-0.21539012271889701</v>
      </c>
      <c r="N15" s="247">
        <v>6226.659</v>
      </c>
      <c r="O15" s="245">
        <v>10686.159</v>
      </c>
      <c r="P15" s="246">
        <v>362.25800000000004</v>
      </c>
      <c r="Q15" s="245">
        <v>575.5780000000001</v>
      </c>
      <c r="R15" s="246">
        <f t="shared" si="4"/>
        <v>17850.654000000002</v>
      </c>
      <c r="S15" s="248">
        <f t="shared" si="5"/>
        <v>0.04843847486491007</v>
      </c>
      <c r="T15" s="251">
        <v>5701.1449999999995</v>
      </c>
      <c r="U15" s="245">
        <v>17773.630999999994</v>
      </c>
      <c r="V15" s="246">
        <v>136.783</v>
      </c>
      <c r="W15" s="293">
        <v>992.5009999999999</v>
      </c>
      <c r="X15" s="246">
        <f t="shared" si="6"/>
        <v>24604.059999999994</v>
      </c>
      <c r="Y15" s="244">
        <f t="shared" si="7"/>
        <v>-0.2744833982684156</v>
      </c>
    </row>
    <row r="16" spans="1:25" ht="19.5" customHeight="1">
      <c r="A16" s="250" t="s">
        <v>337</v>
      </c>
      <c r="B16" s="247">
        <v>702.847</v>
      </c>
      <c r="C16" s="245">
        <v>972.0060000000001</v>
      </c>
      <c r="D16" s="246">
        <v>0</v>
      </c>
      <c r="E16" s="293">
        <v>35.477000000000004</v>
      </c>
      <c r="F16" s="246">
        <f t="shared" si="0"/>
        <v>1710.3300000000002</v>
      </c>
      <c r="G16" s="248">
        <f t="shared" si="1"/>
        <v>0.03774206865542086</v>
      </c>
      <c r="H16" s="247">
        <v>287.7540000000001</v>
      </c>
      <c r="I16" s="245">
        <v>972.941</v>
      </c>
      <c r="J16" s="246">
        <v>0</v>
      </c>
      <c r="K16" s="245">
        <v>163.17100000000002</v>
      </c>
      <c r="L16" s="246">
        <f t="shared" si="2"/>
        <v>1423.8660000000002</v>
      </c>
      <c r="M16" s="249">
        <f t="shared" si="3"/>
        <v>0.20118747129294468</v>
      </c>
      <c r="N16" s="247">
        <v>3246.0319999999992</v>
      </c>
      <c r="O16" s="245">
        <v>6851.192000000001</v>
      </c>
      <c r="P16" s="246">
        <v>0.15</v>
      </c>
      <c r="Q16" s="245">
        <v>419.7619999999999</v>
      </c>
      <c r="R16" s="246">
        <f t="shared" si="4"/>
        <v>10517.136</v>
      </c>
      <c r="S16" s="248">
        <f t="shared" si="5"/>
        <v>0.028538675825930004</v>
      </c>
      <c r="T16" s="251">
        <v>2972.2179999999994</v>
      </c>
      <c r="U16" s="245">
        <v>7471.094000000002</v>
      </c>
      <c r="V16" s="246">
        <v>0.101</v>
      </c>
      <c r="W16" s="245">
        <v>721.9199999999997</v>
      </c>
      <c r="X16" s="246">
        <f t="shared" si="6"/>
        <v>11165.333000000002</v>
      </c>
      <c r="Y16" s="244">
        <f t="shared" si="7"/>
        <v>-0.05805442614205969</v>
      </c>
    </row>
    <row r="17" spans="1:25" ht="19.5" customHeight="1">
      <c r="A17" s="250" t="s">
        <v>336</v>
      </c>
      <c r="B17" s="247">
        <v>657.825</v>
      </c>
      <c r="C17" s="245">
        <v>371.09299999999996</v>
      </c>
      <c r="D17" s="246">
        <v>61.646</v>
      </c>
      <c r="E17" s="293">
        <v>377.279</v>
      </c>
      <c r="F17" s="246">
        <f>SUM(B17:E17)</f>
        <v>1467.843</v>
      </c>
      <c r="G17" s="248">
        <f>F17/$F$9</f>
        <v>0.03239107732506529</v>
      </c>
      <c r="H17" s="247">
        <v>796.117</v>
      </c>
      <c r="I17" s="245">
        <v>196.093</v>
      </c>
      <c r="J17" s="246">
        <v>20.6</v>
      </c>
      <c r="K17" s="245">
        <v>89.95400000000001</v>
      </c>
      <c r="L17" s="246">
        <f>SUM(H17:K17)</f>
        <v>1102.764</v>
      </c>
      <c r="M17" s="249">
        <f>IF(ISERROR(F17/L17-1),"         /0",(F17/L17-1))</f>
        <v>0.33105814117979926</v>
      </c>
      <c r="N17" s="247">
        <v>5192.7699999999995</v>
      </c>
      <c r="O17" s="245">
        <v>1849.038</v>
      </c>
      <c r="P17" s="246">
        <v>297.69500000000005</v>
      </c>
      <c r="Q17" s="245">
        <v>2776.758</v>
      </c>
      <c r="R17" s="246">
        <f>SUM(N17:Q17)</f>
        <v>10116.260999999999</v>
      </c>
      <c r="S17" s="248">
        <f>R17/$R$9</f>
        <v>0.027450885226690844</v>
      </c>
      <c r="T17" s="251">
        <v>6297.444</v>
      </c>
      <c r="U17" s="245">
        <v>2047.5119999999997</v>
      </c>
      <c r="V17" s="246">
        <v>20.691000000000003</v>
      </c>
      <c r="W17" s="245">
        <v>896.1990000000001</v>
      </c>
      <c r="X17" s="246">
        <f>SUM(T17:W17)</f>
        <v>9261.846000000001</v>
      </c>
      <c r="Y17" s="244">
        <f>IF(ISERROR(R17/X17-1),"         /0",IF(R17/X17&gt;5,"  *  ",(R17/X17-1)))</f>
        <v>0.09225104800921935</v>
      </c>
    </row>
    <row r="18" spans="1:25" ht="19.5" customHeight="1">
      <c r="A18" s="250" t="s">
        <v>338</v>
      </c>
      <c r="B18" s="247">
        <v>877.351</v>
      </c>
      <c r="C18" s="245">
        <v>505.047</v>
      </c>
      <c r="D18" s="246">
        <v>0</v>
      </c>
      <c r="E18" s="293">
        <v>27.234</v>
      </c>
      <c r="F18" s="246">
        <f t="shared" si="0"/>
        <v>1409.632</v>
      </c>
      <c r="G18" s="248">
        <f t="shared" si="1"/>
        <v>0.031106527817952215</v>
      </c>
      <c r="H18" s="247">
        <v>552.438</v>
      </c>
      <c r="I18" s="245">
        <v>651.335</v>
      </c>
      <c r="J18" s="246">
        <v>0</v>
      </c>
      <c r="K18" s="245">
        <v>38.58</v>
      </c>
      <c r="L18" s="246">
        <f t="shared" si="2"/>
        <v>1242.353</v>
      </c>
      <c r="M18" s="249">
        <f t="shared" si="3"/>
        <v>0.13464691597315737</v>
      </c>
      <c r="N18" s="247">
        <v>4831.196999999999</v>
      </c>
      <c r="O18" s="245">
        <v>5430.736000000001</v>
      </c>
      <c r="P18" s="246">
        <v>0.065</v>
      </c>
      <c r="Q18" s="245">
        <v>106.37899999999999</v>
      </c>
      <c r="R18" s="246">
        <f t="shared" si="4"/>
        <v>10368.377000000002</v>
      </c>
      <c r="S18" s="248">
        <f t="shared" si="5"/>
        <v>0.0281350122356532</v>
      </c>
      <c r="T18" s="251">
        <v>2945.2389999999996</v>
      </c>
      <c r="U18" s="245">
        <v>3647.7260000000006</v>
      </c>
      <c r="V18" s="246">
        <v>0</v>
      </c>
      <c r="W18" s="245">
        <v>143.051</v>
      </c>
      <c r="X18" s="246">
        <f t="shared" si="6"/>
        <v>6736.0160000000005</v>
      </c>
      <c r="Y18" s="244">
        <f t="shared" si="7"/>
        <v>0.5392447108201646</v>
      </c>
    </row>
    <row r="19" spans="1:25" ht="19.5" customHeight="1">
      <c r="A19" s="250" t="s">
        <v>335</v>
      </c>
      <c r="B19" s="247">
        <v>839.6229999999999</v>
      </c>
      <c r="C19" s="245">
        <v>449.307</v>
      </c>
      <c r="D19" s="246">
        <v>0</v>
      </c>
      <c r="E19" s="293">
        <v>0.09</v>
      </c>
      <c r="F19" s="246">
        <f t="shared" si="0"/>
        <v>1289.0199999999998</v>
      </c>
      <c r="G19" s="248">
        <f t="shared" si="1"/>
        <v>0.02844496754322884</v>
      </c>
      <c r="H19" s="247">
        <v>780.563</v>
      </c>
      <c r="I19" s="245">
        <v>467.37500000000006</v>
      </c>
      <c r="J19" s="246">
        <v>0</v>
      </c>
      <c r="K19" s="245">
        <v>31.388</v>
      </c>
      <c r="L19" s="246">
        <f t="shared" si="2"/>
        <v>1279.326</v>
      </c>
      <c r="M19" s="249">
        <f t="shared" si="3"/>
        <v>0.007577427489162014</v>
      </c>
      <c r="N19" s="247">
        <v>6477.206000000001</v>
      </c>
      <c r="O19" s="245">
        <v>4240.344000000001</v>
      </c>
      <c r="P19" s="246">
        <v>45.230999999999995</v>
      </c>
      <c r="Q19" s="245">
        <v>182.006</v>
      </c>
      <c r="R19" s="246">
        <f t="shared" si="4"/>
        <v>10944.787000000002</v>
      </c>
      <c r="S19" s="248">
        <f t="shared" si="5"/>
        <v>0.029699124189023804</v>
      </c>
      <c r="T19" s="251">
        <v>5918.213999999998</v>
      </c>
      <c r="U19" s="245">
        <v>3715.229</v>
      </c>
      <c r="V19" s="246">
        <v>0</v>
      </c>
      <c r="W19" s="245">
        <v>58.556</v>
      </c>
      <c r="X19" s="246">
        <f t="shared" si="6"/>
        <v>9691.998999999998</v>
      </c>
      <c r="Y19" s="244">
        <f t="shared" si="7"/>
        <v>0.12926002159100558</v>
      </c>
    </row>
    <row r="20" spans="1:25" ht="19.5" customHeight="1">
      <c r="A20" s="250" t="s">
        <v>339</v>
      </c>
      <c r="B20" s="247">
        <v>161.784</v>
      </c>
      <c r="C20" s="245">
        <v>424.705</v>
      </c>
      <c r="D20" s="246">
        <v>0</v>
      </c>
      <c r="E20" s="293">
        <v>0</v>
      </c>
      <c r="F20" s="246">
        <f t="shared" si="0"/>
        <v>586.489</v>
      </c>
      <c r="G20" s="248">
        <f t="shared" si="1"/>
        <v>0.01294212701855731</v>
      </c>
      <c r="H20" s="247">
        <v>274.10200000000003</v>
      </c>
      <c r="I20" s="245">
        <v>429.861</v>
      </c>
      <c r="J20" s="246"/>
      <c r="K20" s="245">
        <v>102.49000000000001</v>
      </c>
      <c r="L20" s="246">
        <f t="shared" si="2"/>
        <v>806.453</v>
      </c>
      <c r="M20" s="249">
        <f t="shared" si="3"/>
        <v>-0.27275489086158766</v>
      </c>
      <c r="N20" s="247">
        <v>1297.2209999999998</v>
      </c>
      <c r="O20" s="245">
        <v>3010.582</v>
      </c>
      <c r="P20" s="246">
        <v>0</v>
      </c>
      <c r="Q20" s="245">
        <v>54.292</v>
      </c>
      <c r="R20" s="246">
        <f t="shared" si="4"/>
        <v>4362.095</v>
      </c>
      <c r="S20" s="248">
        <f t="shared" si="5"/>
        <v>0.011836722005583094</v>
      </c>
      <c r="T20" s="251">
        <v>1778.831</v>
      </c>
      <c r="U20" s="245">
        <v>3132.505</v>
      </c>
      <c r="V20" s="246">
        <v>0</v>
      </c>
      <c r="W20" s="245">
        <v>267.834</v>
      </c>
      <c r="X20" s="246">
        <f t="shared" si="6"/>
        <v>5179.17</v>
      </c>
      <c r="Y20" s="244">
        <f t="shared" si="7"/>
        <v>-0.15776176491600002</v>
      </c>
    </row>
    <row r="21" spans="1:25" ht="19.5" customHeight="1">
      <c r="A21" s="250" t="s">
        <v>342</v>
      </c>
      <c r="B21" s="247">
        <v>292.483</v>
      </c>
      <c r="C21" s="245">
        <v>5.052</v>
      </c>
      <c r="D21" s="246">
        <v>0</v>
      </c>
      <c r="E21" s="293">
        <v>14.214</v>
      </c>
      <c r="F21" s="246">
        <f t="shared" si="0"/>
        <v>311.749</v>
      </c>
      <c r="G21" s="248">
        <f t="shared" si="1"/>
        <v>0.006879404653639238</v>
      </c>
      <c r="H21" s="247">
        <v>198.642</v>
      </c>
      <c r="I21" s="245">
        <v>0</v>
      </c>
      <c r="J21" s="246"/>
      <c r="K21" s="245"/>
      <c r="L21" s="246">
        <f t="shared" si="2"/>
        <v>198.642</v>
      </c>
      <c r="M21" s="249">
        <f t="shared" si="3"/>
        <v>0.5694012343814503</v>
      </c>
      <c r="N21" s="247">
        <v>2160.3979999999997</v>
      </c>
      <c r="O21" s="245">
        <v>22.442</v>
      </c>
      <c r="P21" s="246"/>
      <c r="Q21" s="245">
        <v>14.214</v>
      </c>
      <c r="R21" s="246">
        <f t="shared" si="4"/>
        <v>2197.0539999999996</v>
      </c>
      <c r="S21" s="248">
        <f t="shared" si="5"/>
        <v>0.0059617952908532145</v>
      </c>
      <c r="T21" s="251">
        <v>1999.238</v>
      </c>
      <c r="U21" s="245">
        <v>32.489</v>
      </c>
      <c r="V21" s="246"/>
      <c r="W21" s="245"/>
      <c r="X21" s="246">
        <f t="shared" si="6"/>
        <v>2031.727</v>
      </c>
      <c r="Y21" s="244">
        <f t="shared" si="7"/>
        <v>0.08137264504532338</v>
      </c>
    </row>
    <row r="22" spans="1:25" ht="18.75" customHeight="1">
      <c r="A22" s="250" t="s">
        <v>341</v>
      </c>
      <c r="B22" s="247">
        <v>0</v>
      </c>
      <c r="C22" s="245">
        <v>167.734</v>
      </c>
      <c r="D22" s="246">
        <v>0</v>
      </c>
      <c r="E22" s="245">
        <v>0</v>
      </c>
      <c r="F22" s="246">
        <f t="shared" si="0"/>
        <v>167.734</v>
      </c>
      <c r="G22" s="248">
        <f t="shared" si="1"/>
        <v>0.003701407414854655</v>
      </c>
      <c r="H22" s="247">
        <v>0</v>
      </c>
      <c r="I22" s="245">
        <v>193.018</v>
      </c>
      <c r="J22" s="246"/>
      <c r="K22" s="245"/>
      <c r="L22" s="246">
        <f t="shared" si="2"/>
        <v>193.018</v>
      </c>
      <c r="M22" s="249">
        <f t="shared" si="3"/>
        <v>-0.13099296438674113</v>
      </c>
      <c r="N22" s="247">
        <v>39.053000000000004</v>
      </c>
      <c r="O22" s="245">
        <v>1277.9009999999998</v>
      </c>
      <c r="P22" s="246"/>
      <c r="Q22" s="245">
        <v>3.784</v>
      </c>
      <c r="R22" s="246">
        <f t="shared" si="4"/>
        <v>1320.738</v>
      </c>
      <c r="S22" s="248">
        <f t="shared" si="5"/>
        <v>0.0035838762219093812</v>
      </c>
      <c r="T22" s="251">
        <v>39.267</v>
      </c>
      <c r="U22" s="245">
        <v>1237.1779999999999</v>
      </c>
      <c r="V22" s="246"/>
      <c r="W22" s="245">
        <v>0.023</v>
      </c>
      <c r="X22" s="246">
        <f t="shared" si="6"/>
        <v>1276.4679999999998</v>
      </c>
      <c r="Y22" s="244">
        <f t="shared" si="7"/>
        <v>0.034681637142490285</v>
      </c>
    </row>
    <row r="23" spans="1:25" ht="19.5" customHeight="1" thickBot="1">
      <c r="A23" s="250" t="s">
        <v>56</v>
      </c>
      <c r="B23" s="247">
        <v>17.820999999999998</v>
      </c>
      <c r="C23" s="245">
        <v>2.013</v>
      </c>
      <c r="D23" s="246">
        <v>0</v>
      </c>
      <c r="E23" s="245">
        <v>0</v>
      </c>
      <c r="F23" s="246">
        <f t="shared" si="0"/>
        <v>19.833999999999996</v>
      </c>
      <c r="G23" s="248">
        <f t="shared" si="1"/>
        <v>0.0004376793891889969</v>
      </c>
      <c r="H23" s="247">
        <v>12.427999999999999</v>
      </c>
      <c r="I23" s="245">
        <v>1.346</v>
      </c>
      <c r="J23" s="246"/>
      <c r="K23" s="245"/>
      <c r="L23" s="246">
        <f t="shared" si="2"/>
        <v>13.774</v>
      </c>
      <c r="M23" s="249" t="s">
        <v>50</v>
      </c>
      <c r="N23" s="247">
        <v>173.431</v>
      </c>
      <c r="O23" s="245">
        <v>31.61500000000001</v>
      </c>
      <c r="P23" s="246">
        <v>0</v>
      </c>
      <c r="Q23" s="245">
        <v>35.492</v>
      </c>
      <c r="R23" s="246">
        <f t="shared" si="4"/>
        <v>240.538</v>
      </c>
      <c r="S23" s="248">
        <f t="shared" si="5"/>
        <v>0.0006527096355716567</v>
      </c>
      <c r="T23" s="251">
        <v>93.28099999999999</v>
      </c>
      <c r="U23" s="245">
        <v>42.48400000000001</v>
      </c>
      <c r="V23" s="246">
        <v>0</v>
      </c>
      <c r="W23" s="245">
        <v>0</v>
      </c>
      <c r="X23" s="246">
        <f t="shared" si="6"/>
        <v>135.765</v>
      </c>
      <c r="Y23" s="244">
        <f t="shared" si="7"/>
        <v>0.7717231981733144</v>
      </c>
    </row>
    <row r="24" spans="1:25" s="283" customFormat="1" ht="19.5" customHeight="1">
      <c r="A24" s="292" t="s">
        <v>59</v>
      </c>
      <c r="B24" s="289">
        <f>SUM(B25:B31)</f>
        <v>2253.98</v>
      </c>
      <c r="C24" s="288">
        <f>SUM(C25:C31)</f>
        <v>1821.665</v>
      </c>
      <c r="D24" s="287">
        <f>SUM(D25:D31)</f>
        <v>0</v>
      </c>
      <c r="E24" s="288">
        <f>SUM(E25:E31)</f>
        <v>0</v>
      </c>
      <c r="F24" s="287">
        <f t="shared" si="0"/>
        <v>4075.645</v>
      </c>
      <c r="G24" s="290">
        <f t="shared" si="1"/>
        <v>0.08993777423369918</v>
      </c>
      <c r="H24" s="289">
        <f>SUM(H25:H31)</f>
        <v>2825.817</v>
      </c>
      <c r="I24" s="288">
        <f>SUM(I25:I31)</f>
        <v>1569.9240000000002</v>
      </c>
      <c r="J24" s="287">
        <f>SUM(J25:J31)</f>
        <v>0</v>
      </c>
      <c r="K24" s="288">
        <f>SUM(K25:K31)</f>
        <v>10.196</v>
      </c>
      <c r="L24" s="287">
        <f t="shared" si="2"/>
        <v>4405.937</v>
      </c>
      <c r="M24" s="291">
        <f aca="true" t="shared" si="8" ref="M24:M44">IF(ISERROR(F24/L24-1),"         /0",(F24/L24-1))</f>
        <v>-0.07496521171319515</v>
      </c>
      <c r="N24" s="289">
        <f>SUM(N25:N31)</f>
        <v>15552.697999999997</v>
      </c>
      <c r="O24" s="288">
        <f>SUM(O25:O31)</f>
        <v>11665.298000000003</v>
      </c>
      <c r="P24" s="287">
        <f>SUM(P25:P31)</f>
        <v>1451.2810000000002</v>
      </c>
      <c r="Q24" s="288">
        <f>SUM(Q25:Q31)</f>
        <v>283.258</v>
      </c>
      <c r="R24" s="287">
        <f t="shared" si="4"/>
        <v>28952.535</v>
      </c>
      <c r="S24" s="290">
        <f t="shared" si="5"/>
        <v>0.07856388000534484</v>
      </c>
      <c r="T24" s="289">
        <f>SUM(T25:T31)</f>
        <v>22095.864999999994</v>
      </c>
      <c r="U24" s="288">
        <f>SUM(U25:U31)</f>
        <v>11086.469000000001</v>
      </c>
      <c r="V24" s="287">
        <f>SUM(V25:V31)</f>
        <v>285.78400000000005</v>
      </c>
      <c r="W24" s="288">
        <f>SUM(W25:W31)</f>
        <v>190.351</v>
      </c>
      <c r="X24" s="287">
        <f t="shared" si="6"/>
        <v>33658.469</v>
      </c>
      <c r="Y24" s="284">
        <f t="shared" si="7"/>
        <v>-0.13981426190240553</v>
      </c>
    </row>
    <row r="25" spans="1:25" ht="19.5" customHeight="1">
      <c r="A25" s="250" t="s">
        <v>343</v>
      </c>
      <c r="B25" s="247">
        <v>288.29699999999997</v>
      </c>
      <c r="C25" s="245">
        <v>927.8210000000001</v>
      </c>
      <c r="D25" s="246">
        <v>0</v>
      </c>
      <c r="E25" s="245">
        <v>0</v>
      </c>
      <c r="F25" s="246">
        <f t="shared" si="0"/>
        <v>1216.1180000000002</v>
      </c>
      <c r="G25" s="248">
        <f t="shared" si="1"/>
        <v>0.026836229879083632</v>
      </c>
      <c r="H25" s="247">
        <v>289.32</v>
      </c>
      <c r="I25" s="245">
        <v>961.003</v>
      </c>
      <c r="J25" s="246">
        <v>0</v>
      </c>
      <c r="K25" s="245"/>
      <c r="L25" s="246">
        <f t="shared" si="2"/>
        <v>1250.323</v>
      </c>
      <c r="M25" s="249">
        <f t="shared" si="8"/>
        <v>-0.027356930969037574</v>
      </c>
      <c r="N25" s="247">
        <v>2200.5999999999995</v>
      </c>
      <c r="O25" s="245">
        <v>5914.245000000003</v>
      </c>
      <c r="P25" s="246">
        <v>0</v>
      </c>
      <c r="Q25" s="245">
        <v>0</v>
      </c>
      <c r="R25" s="246">
        <f t="shared" si="4"/>
        <v>8114.845000000002</v>
      </c>
      <c r="S25" s="248">
        <f t="shared" si="5"/>
        <v>0.022019961597213256</v>
      </c>
      <c r="T25" s="247">
        <v>2599.445</v>
      </c>
      <c r="U25" s="245">
        <v>6395.866</v>
      </c>
      <c r="V25" s="246">
        <v>0</v>
      </c>
      <c r="W25" s="245">
        <v>0</v>
      </c>
      <c r="X25" s="229">
        <f t="shared" si="6"/>
        <v>8995.311</v>
      </c>
      <c r="Y25" s="244">
        <f t="shared" si="7"/>
        <v>-0.0978805513227945</v>
      </c>
    </row>
    <row r="26" spans="1:25" ht="19.5" customHeight="1">
      <c r="A26" s="250" t="s">
        <v>361</v>
      </c>
      <c r="B26" s="247">
        <v>1037.971</v>
      </c>
      <c r="C26" s="245">
        <v>0</v>
      </c>
      <c r="D26" s="246">
        <v>0</v>
      </c>
      <c r="E26" s="245">
        <v>0</v>
      </c>
      <c r="F26" s="246">
        <f t="shared" si="0"/>
        <v>1037.971</v>
      </c>
      <c r="G26" s="248">
        <f t="shared" si="1"/>
        <v>0.022905037474835757</v>
      </c>
      <c r="H26" s="247">
        <v>1874.5859999999998</v>
      </c>
      <c r="I26" s="245">
        <v>113.857</v>
      </c>
      <c r="J26" s="246"/>
      <c r="K26" s="245"/>
      <c r="L26" s="246">
        <f t="shared" si="2"/>
        <v>1988.4429999999998</v>
      </c>
      <c r="M26" s="249">
        <f t="shared" si="8"/>
        <v>-0.4779981120907162</v>
      </c>
      <c r="N26" s="247">
        <v>7432.396</v>
      </c>
      <c r="O26" s="245">
        <v>204.65699999999998</v>
      </c>
      <c r="P26" s="246"/>
      <c r="Q26" s="245"/>
      <c r="R26" s="246">
        <f t="shared" si="4"/>
        <v>7637.053</v>
      </c>
      <c r="S26" s="248">
        <f t="shared" si="5"/>
        <v>0.020723453593492203</v>
      </c>
      <c r="T26" s="247">
        <v>13623.250999999998</v>
      </c>
      <c r="U26" s="245">
        <v>477.98699999999997</v>
      </c>
      <c r="V26" s="246">
        <v>132.872</v>
      </c>
      <c r="W26" s="245"/>
      <c r="X26" s="229">
        <f t="shared" si="6"/>
        <v>14234.109999999997</v>
      </c>
      <c r="Y26" s="244">
        <f t="shared" si="7"/>
        <v>-0.4634681760924988</v>
      </c>
    </row>
    <row r="27" spans="1:25" ht="19.5" customHeight="1">
      <c r="A27" s="250" t="s">
        <v>362</v>
      </c>
      <c r="B27" s="247">
        <v>318.325</v>
      </c>
      <c r="C27" s="245">
        <v>363.989</v>
      </c>
      <c r="D27" s="246">
        <v>0</v>
      </c>
      <c r="E27" s="245">
        <v>0</v>
      </c>
      <c r="F27" s="246">
        <f t="shared" si="0"/>
        <v>682.314</v>
      </c>
      <c r="G27" s="248">
        <f t="shared" si="1"/>
        <v>0.015056709425990788</v>
      </c>
      <c r="H27" s="247">
        <v>266.673</v>
      </c>
      <c r="I27" s="245">
        <v>86.335</v>
      </c>
      <c r="J27" s="246"/>
      <c r="K27" s="245"/>
      <c r="L27" s="246">
        <f t="shared" si="2"/>
        <v>353.008</v>
      </c>
      <c r="M27" s="249">
        <f t="shared" si="8"/>
        <v>0.9328570457326746</v>
      </c>
      <c r="N27" s="247">
        <v>2321.979</v>
      </c>
      <c r="O27" s="245">
        <v>1644.187</v>
      </c>
      <c r="P27" s="246">
        <v>100.69</v>
      </c>
      <c r="Q27" s="245">
        <v>11.317</v>
      </c>
      <c r="R27" s="246">
        <f t="shared" si="4"/>
        <v>4078.173</v>
      </c>
      <c r="S27" s="248">
        <f t="shared" si="5"/>
        <v>0.011066288123407403</v>
      </c>
      <c r="T27" s="247">
        <v>2408.486</v>
      </c>
      <c r="U27" s="245">
        <v>1133.4550000000002</v>
      </c>
      <c r="V27" s="246">
        <v>152.362</v>
      </c>
      <c r="W27" s="245">
        <v>12.477</v>
      </c>
      <c r="X27" s="229">
        <f t="shared" si="6"/>
        <v>3706.7799999999997</v>
      </c>
      <c r="Y27" s="244">
        <f t="shared" si="7"/>
        <v>0.10019288978574403</v>
      </c>
    </row>
    <row r="28" spans="1:25" ht="19.5" customHeight="1">
      <c r="A28" s="250" t="s">
        <v>344</v>
      </c>
      <c r="B28" s="247">
        <v>247.984</v>
      </c>
      <c r="C28" s="245">
        <v>276.592</v>
      </c>
      <c r="D28" s="246">
        <v>0</v>
      </c>
      <c r="E28" s="245">
        <v>0</v>
      </c>
      <c r="F28" s="246">
        <f t="shared" si="0"/>
        <v>524.576</v>
      </c>
      <c r="G28" s="248">
        <f t="shared" si="1"/>
        <v>0.011575885008732847</v>
      </c>
      <c r="H28" s="247">
        <v>31.779</v>
      </c>
      <c r="I28" s="245">
        <v>193.895</v>
      </c>
      <c r="J28" s="246"/>
      <c r="K28" s="245">
        <v>10.196</v>
      </c>
      <c r="L28" s="246">
        <f t="shared" si="2"/>
        <v>235.87</v>
      </c>
      <c r="M28" s="249">
        <f t="shared" si="8"/>
        <v>1.224004748378344</v>
      </c>
      <c r="N28" s="247">
        <v>997.428</v>
      </c>
      <c r="O28" s="245">
        <v>2181.802</v>
      </c>
      <c r="P28" s="246">
        <v>1350.5910000000001</v>
      </c>
      <c r="Q28" s="245">
        <v>271.921</v>
      </c>
      <c r="R28" s="246">
        <f t="shared" si="4"/>
        <v>4801.742</v>
      </c>
      <c r="S28" s="248">
        <f t="shared" si="5"/>
        <v>0.013029722002050064</v>
      </c>
      <c r="T28" s="247">
        <v>288.10900000000004</v>
      </c>
      <c r="U28" s="245">
        <v>1401.435</v>
      </c>
      <c r="V28" s="246"/>
      <c r="W28" s="245">
        <v>177.829</v>
      </c>
      <c r="X28" s="229">
        <f t="shared" si="6"/>
        <v>1867.3729999999998</v>
      </c>
      <c r="Y28" s="244">
        <f t="shared" si="7"/>
        <v>1.5713887905629997</v>
      </c>
    </row>
    <row r="29" spans="1:25" ht="19.5" customHeight="1">
      <c r="A29" s="250" t="s">
        <v>346</v>
      </c>
      <c r="B29" s="247">
        <v>339.95099999999996</v>
      </c>
      <c r="C29" s="245">
        <v>0</v>
      </c>
      <c r="D29" s="246">
        <v>0</v>
      </c>
      <c r="E29" s="245">
        <v>0</v>
      </c>
      <c r="F29" s="246">
        <f t="shared" si="0"/>
        <v>339.95099999999996</v>
      </c>
      <c r="G29" s="248">
        <f t="shared" si="1"/>
        <v>0.0075017417583033525</v>
      </c>
      <c r="H29" s="247">
        <v>333.89099999999996</v>
      </c>
      <c r="I29" s="245"/>
      <c r="J29" s="246"/>
      <c r="K29" s="245"/>
      <c r="L29" s="246">
        <f t="shared" si="2"/>
        <v>333.89099999999996</v>
      </c>
      <c r="M29" s="249">
        <f t="shared" si="8"/>
        <v>0.01814963565954164</v>
      </c>
      <c r="N29" s="247">
        <v>2390.298</v>
      </c>
      <c r="O29" s="245">
        <v>0</v>
      </c>
      <c r="P29" s="246"/>
      <c r="Q29" s="245"/>
      <c r="R29" s="246">
        <f t="shared" si="4"/>
        <v>2390.298</v>
      </c>
      <c r="S29" s="248">
        <f t="shared" si="5"/>
        <v>0.00648617073596546</v>
      </c>
      <c r="T29" s="247">
        <v>2806.615999999999</v>
      </c>
      <c r="U29" s="245">
        <v>0</v>
      </c>
      <c r="V29" s="246"/>
      <c r="W29" s="245"/>
      <c r="X29" s="229">
        <f t="shared" si="6"/>
        <v>2806.615999999999</v>
      </c>
      <c r="Y29" s="244">
        <f t="shared" si="7"/>
        <v>-0.14833450675119053</v>
      </c>
    </row>
    <row r="30" spans="1:25" ht="19.5" customHeight="1">
      <c r="A30" s="250" t="s">
        <v>345</v>
      </c>
      <c r="B30" s="247">
        <v>11.514000000000001</v>
      </c>
      <c r="C30" s="245">
        <v>253.26299999999998</v>
      </c>
      <c r="D30" s="246">
        <v>0</v>
      </c>
      <c r="E30" s="245">
        <v>0</v>
      </c>
      <c r="F30" s="246">
        <f t="shared" si="0"/>
        <v>264.777</v>
      </c>
      <c r="G30" s="248">
        <f t="shared" si="1"/>
        <v>0.005842867582499498</v>
      </c>
      <c r="H30" s="247">
        <v>20.014</v>
      </c>
      <c r="I30" s="245">
        <v>214.834</v>
      </c>
      <c r="J30" s="246"/>
      <c r="K30" s="245"/>
      <c r="L30" s="246">
        <f t="shared" si="2"/>
        <v>234.848</v>
      </c>
      <c r="M30" s="249">
        <f t="shared" si="8"/>
        <v>0.12743987600490514</v>
      </c>
      <c r="N30" s="247">
        <v>136.57199999999997</v>
      </c>
      <c r="O30" s="245">
        <v>1720.407</v>
      </c>
      <c r="P30" s="246"/>
      <c r="Q30" s="245"/>
      <c r="R30" s="246">
        <f t="shared" si="4"/>
        <v>1856.9789999999998</v>
      </c>
      <c r="S30" s="248">
        <f t="shared" si="5"/>
        <v>0.00503898796179489</v>
      </c>
      <c r="T30" s="247">
        <v>293.512</v>
      </c>
      <c r="U30" s="245">
        <v>1677.726</v>
      </c>
      <c r="V30" s="246"/>
      <c r="W30" s="245"/>
      <c r="X30" s="229">
        <f t="shared" si="6"/>
        <v>1971.238</v>
      </c>
      <c r="Y30" s="244">
        <f t="shared" si="7"/>
        <v>-0.05796306686457964</v>
      </c>
    </row>
    <row r="31" spans="1:25" ht="19.5" customHeight="1" thickBot="1">
      <c r="A31" s="250" t="s">
        <v>56</v>
      </c>
      <c r="B31" s="247">
        <v>9.937999999999999</v>
      </c>
      <c r="C31" s="245">
        <v>0</v>
      </c>
      <c r="D31" s="246">
        <v>0</v>
      </c>
      <c r="E31" s="245">
        <v>0</v>
      </c>
      <c r="F31" s="246">
        <f t="shared" si="0"/>
        <v>9.937999999999999</v>
      </c>
      <c r="G31" s="248">
        <f t="shared" si="1"/>
        <v>0.00021930310425331508</v>
      </c>
      <c r="H31" s="247">
        <v>9.553999999999998</v>
      </c>
      <c r="I31" s="245"/>
      <c r="J31" s="246"/>
      <c r="K31" s="245"/>
      <c r="L31" s="246">
        <f t="shared" si="2"/>
        <v>9.553999999999998</v>
      </c>
      <c r="M31" s="249">
        <f t="shared" si="8"/>
        <v>0.04019258949131266</v>
      </c>
      <c r="N31" s="247">
        <v>73.42499999999998</v>
      </c>
      <c r="O31" s="245"/>
      <c r="P31" s="246">
        <v>0</v>
      </c>
      <c r="Q31" s="245">
        <v>0.02</v>
      </c>
      <c r="R31" s="246">
        <f t="shared" si="4"/>
        <v>73.44499999999998</v>
      </c>
      <c r="S31" s="248">
        <f t="shared" si="5"/>
        <v>0.00019929599142156463</v>
      </c>
      <c r="T31" s="247">
        <v>76.446</v>
      </c>
      <c r="U31" s="245">
        <v>0</v>
      </c>
      <c r="V31" s="246">
        <v>0.5499999999999999</v>
      </c>
      <c r="W31" s="245">
        <v>0.045000000000000005</v>
      </c>
      <c r="X31" s="229">
        <f t="shared" si="6"/>
        <v>77.041</v>
      </c>
      <c r="Y31" s="244">
        <f t="shared" si="7"/>
        <v>-0.04667644500980017</v>
      </c>
    </row>
    <row r="32" spans="1:25" s="283" customFormat="1" ht="19.5" customHeight="1">
      <c r="A32" s="292" t="s">
        <v>58</v>
      </c>
      <c r="B32" s="289">
        <f>SUM(B33:B38)</f>
        <v>2083.124</v>
      </c>
      <c r="C32" s="288">
        <f>SUM(C33:C38)</f>
        <v>1526.013</v>
      </c>
      <c r="D32" s="287">
        <f>SUM(D33:D38)</f>
        <v>2.441</v>
      </c>
      <c r="E32" s="288">
        <f>SUM(E33:E38)</f>
        <v>540.89</v>
      </c>
      <c r="F32" s="287">
        <f t="shared" si="0"/>
        <v>4152.468</v>
      </c>
      <c r="G32" s="290">
        <f t="shared" si="1"/>
        <v>0.09163303710128345</v>
      </c>
      <c r="H32" s="289">
        <f>SUM(H33:H38)</f>
        <v>2493.196</v>
      </c>
      <c r="I32" s="288">
        <f>SUM(I33:I38)</f>
        <v>1825.06</v>
      </c>
      <c r="J32" s="287">
        <f>SUM(J33:J38)</f>
        <v>0.33599999999999997</v>
      </c>
      <c r="K32" s="288">
        <f>SUM(K33:K38)</f>
        <v>0.786</v>
      </c>
      <c r="L32" s="287">
        <f t="shared" si="2"/>
        <v>4319.378</v>
      </c>
      <c r="M32" s="291">
        <f t="shared" si="8"/>
        <v>-0.03864213782632586</v>
      </c>
      <c r="N32" s="289">
        <f>SUM(N33:N38)</f>
        <v>18335.539</v>
      </c>
      <c r="O32" s="288">
        <f>SUM(O33:O38)</f>
        <v>14884.231</v>
      </c>
      <c r="P32" s="287">
        <f>SUM(P33:P38)</f>
        <v>84.723</v>
      </c>
      <c r="Q32" s="288">
        <f>SUM(Q33:Q38)</f>
        <v>771.447</v>
      </c>
      <c r="R32" s="287">
        <f t="shared" si="4"/>
        <v>34075.94</v>
      </c>
      <c r="S32" s="290">
        <f t="shared" si="5"/>
        <v>0.09246644762641097</v>
      </c>
      <c r="T32" s="289">
        <f>SUM(T33:T38)</f>
        <v>19437.956000000006</v>
      </c>
      <c r="U32" s="288">
        <f>SUM(U33:U38)</f>
        <v>13618.650999999996</v>
      </c>
      <c r="V32" s="287">
        <f>SUM(V33:V38)</f>
        <v>9.019</v>
      </c>
      <c r="W32" s="288">
        <f>SUM(W33:W38)</f>
        <v>554.818</v>
      </c>
      <c r="X32" s="287">
        <f t="shared" si="6"/>
        <v>33620.444</v>
      </c>
      <c r="Y32" s="284">
        <f t="shared" si="7"/>
        <v>0.013548185145918934</v>
      </c>
    </row>
    <row r="33" spans="1:25" s="220" customFormat="1" ht="19.5" customHeight="1">
      <c r="A33" s="235" t="s">
        <v>347</v>
      </c>
      <c r="B33" s="233">
        <v>978.3779999999999</v>
      </c>
      <c r="C33" s="230">
        <v>818.549</v>
      </c>
      <c r="D33" s="229">
        <v>0</v>
      </c>
      <c r="E33" s="230">
        <v>538.605</v>
      </c>
      <c r="F33" s="229">
        <f t="shared" si="0"/>
        <v>2335.532</v>
      </c>
      <c r="G33" s="232">
        <f t="shared" si="1"/>
        <v>0.05153848034644331</v>
      </c>
      <c r="H33" s="233">
        <v>1425.1109999999999</v>
      </c>
      <c r="I33" s="230">
        <v>1286.8000000000002</v>
      </c>
      <c r="J33" s="229">
        <v>0</v>
      </c>
      <c r="K33" s="230">
        <v>0</v>
      </c>
      <c r="L33" s="229">
        <f t="shared" si="2"/>
        <v>2711.911</v>
      </c>
      <c r="M33" s="234">
        <f t="shared" si="8"/>
        <v>-0.13878737170946975</v>
      </c>
      <c r="N33" s="233">
        <v>10967.934000000001</v>
      </c>
      <c r="O33" s="230">
        <v>9227.652</v>
      </c>
      <c r="P33" s="229">
        <v>4.213</v>
      </c>
      <c r="Q33" s="230">
        <v>709.173</v>
      </c>
      <c r="R33" s="229">
        <f t="shared" si="4"/>
        <v>20908.972</v>
      </c>
      <c r="S33" s="232">
        <f t="shared" si="5"/>
        <v>0.05673734501117485</v>
      </c>
      <c r="T33" s="231">
        <v>9868.781000000003</v>
      </c>
      <c r="U33" s="230">
        <v>8798.085999999998</v>
      </c>
      <c r="V33" s="229">
        <v>0.659</v>
      </c>
      <c r="W33" s="230">
        <v>495.38</v>
      </c>
      <c r="X33" s="229">
        <f t="shared" si="6"/>
        <v>19162.906</v>
      </c>
      <c r="Y33" s="228">
        <f t="shared" si="7"/>
        <v>0.09111697359471482</v>
      </c>
    </row>
    <row r="34" spans="1:25" s="220" customFormat="1" ht="19.5" customHeight="1">
      <c r="A34" s="235" t="s">
        <v>348</v>
      </c>
      <c r="B34" s="233">
        <v>897.0130000000001</v>
      </c>
      <c r="C34" s="230">
        <v>591.969</v>
      </c>
      <c r="D34" s="229">
        <v>0.1</v>
      </c>
      <c r="E34" s="230">
        <v>0</v>
      </c>
      <c r="F34" s="229">
        <f>SUM(B34:E34)</f>
        <v>1489.082</v>
      </c>
      <c r="G34" s="232">
        <f>F34/$F$9</f>
        <v>0.03285976102714178</v>
      </c>
      <c r="H34" s="233">
        <v>765.223</v>
      </c>
      <c r="I34" s="230">
        <v>467.18899999999996</v>
      </c>
      <c r="J34" s="229">
        <v>0</v>
      </c>
      <c r="K34" s="230">
        <v>0</v>
      </c>
      <c r="L34" s="229">
        <f>SUM(H34:K34)</f>
        <v>1232.4119999999998</v>
      </c>
      <c r="M34" s="234">
        <f>IF(ISERROR(F34/L34-1),"         /0",(F34/L34-1))</f>
        <v>0.2082663914340337</v>
      </c>
      <c r="N34" s="233">
        <v>5837.678999999998</v>
      </c>
      <c r="O34" s="230">
        <v>4879.433000000001</v>
      </c>
      <c r="P34" s="229">
        <v>40.04</v>
      </c>
      <c r="Q34" s="230">
        <v>0.16</v>
      </c>
      <c r="R34" s="229">
        <f>SUM(N34:Q34)</f>
        <v>10757.312</v>
      </c>
      <c r="S34" s="232">
        <f>R34/$R$9</f>
        <v>0.029190403159794334</v>
      </c>
      <c r="T34" s="231">
        <v>7537.238000000001</v>
      </c>
      <c r="U34" s="230">
        <v>4392.063</v>
      </c>
      <c r="V34" s="229">
        <v>0.345</v>
      </c>
      <c r="W34" s="230">
        <v>0.125</v>
      </c>
      <c r="X34" s="229">
        <f>SUM(T34:W34)</f>
        <v>11929.771</v>
      </c>
      <c r="Y34" s="228">
        <f>IF(ISERROR(R34/X34-1),"         /0",IF(R34/X34&gt;5,"  *  ",(R34/X34-1)))</f>
        <v>-0.09828009271929872</v>
      </c>
    </row>
    <row r="35" spans="1:25" s="220" customFormat="1" ht="19.5" customHeight="1">
      <c r="A35" s="235" t="s">
        <v>351</v>
      </c>
      <c r="B35" s="233">
        <v>73.639</v>
      </c>
      <c r="C35" s="230">
        <v>62.25</v>
      </c>
      <c r="D35" s="229">
        <v>0.426</v>
      </c>
      <c r="E35" s="230">
        <v>0.405</v>
      </c>
      <c r="F35" s="229">
        <f>SUM(B35:E35)</f>
        <v>136.72</v>
      </c>
      <c r="G35" s="232">
        <f>F35/$F$9</f>
        <v>0.003017017550162331</v>
      </c>
      <c r="H35" s="233">
        <v>56.979</v>
      </c>
      <c r="I35" s="230">
        <v>13.936</v>
      </c>
      <c r="J35" s="229"/>
      <c r="K35" s="230"/>
      <c r="L35" s="229">
        <f>SUM(H35:K35)</f>
        <v>70.91499999999999</v>
      </c>
      <c r="M35" s="234">
        <f>IF(ISERROR(F35/L35-1),"         /0",(F35/L35-1))</f>
        <v>0.9279419022773745</v>
      </c>
      <c r="N35" s="233">
        <v>520.5930000000001</v>
      </c>
      <c r="O35" s="230">
        <v>383.65900000000005</v>
      </c>
      <c r="P35" s="229">
        <v>0.426</v>
      </c>
      <c r="Q35" s="230">
        <v>0.635</v>
      </c>
      <c r="R35" s="229">
        <f>SUM(N35:Q35)</f>
        <v>905.3130000000002</v>
      </c>
      <c r="S35" s="232">
        <f>R35/$R$9</f>
        <v>0.002456603606533202</v>
      </c>
      <c r="T35" s="231">
        <v>374.86199999999997</v>
      </c>
      <c r="U35" s="230">
        <v>121.015</v>
      </c>
      <c r="V35" s="229">
        <v>0</v>
      </c>
      <c r="W35" s="230">
        <v>0</v>
      </c>
      <c r="X35" s="229">
        <f>SUM(T35:W35)</f>
        <v>495.87699999999995</v>
      </c>
      <c r="Y35" s="228">
        <f>IF(ISERROR(R35/X35-1),"         /0",IF(R35/X35&gt;5,"  *  ",(R35/X35-1)))</f>
        <v>0.8256805619135397</v>
      </c>
    </row>
    <row r="36" spans="1:25" s="220" customFormat="1" ht="19.5" customHeight="1">
      <c r="A36" s="235" t="s">
        <v>349</v>
      </c>
      <c r="B36" s="233">
        <v>82.928</v>
      </c>
      <c r="C36" s="230">
        <v>40.293</v>
      </c>
      <c r="D36" s="229">
        <v>1.83</v>
      </c>
      <c r="E36" s="230">
        <v>1.83</v>
      </c>
      <c r="F36" s="229">
        <f>SUM(B36:E36)</f>
        <v>126.881</v>
      </c>
      <c r="G36" s="232">
        <f>F36/$F$9</f>
        <v>0.002799899091443437</v>
      </c>
      <c r="H36" s="233">
        <v>221.10700000000003</v>
      </c>
      <c r="I36" s="230">
        <v>56.34400000000001</v>
      </c>
      <c r="J36" s="229">
        <v>0</v>
      </c>
      <c r="K36" s="230">
        <v>0.45</v>
      </c>
      <c r="L36" s="229">
        <f>SUM(H36:K36)</f>
        <v>277.901</v>
      </c>
      <c r="M36" s="234">
        <f>IF(ISERROR(F36/L36-1),"         /0",(F36/L36-1))</f>
        <v>-0.5434309340376609</v>
      </c>
      <c r="N36" s="233">
        <v>698.5219999999999</v>
      </c>
      <c r="O36" s="230">
        <v>297.9439999999999</v>
      </c>
      <c r="P36" s="229">
        <v>10.205</v>
      </c>
      <c r="Q36" s="230">
        <v>10.301000000000002</v>
      </c>
      <c r="R36" s="229">
        <f>SUM(N36:Q36)</f>
        <v>1016.972</v>
      </c>
      <c r="S36" s="232">
        <f>R36/$R$9</f>
        <v>0.002759594839512172</v>
      </c>
      <c r="T36" s="231">
        <v>1463.7359999999999</v>
      </c>
      <c r="U36" s="230">
        <v>299.48199999999997</v>
      </c>
      <c r="V36" s="229">
        <v>2.09</v>
      </c>
      <c r="W36" s="230">
        <v>45.559</v>
      </c>
      <c r="X36" s="229">
        <f>SUM(T36:W36)</f>
        <v>1810.8669999999997</v>
      </c>
      <c r="Y36" s="228">
        <f>IF(ISERROR(R36/X36-1),"         /0",IF(R36/X36&gt;5,"  *  ",(R36/X36-1)))</f>
        <v>-0.4384060231922057</v>
      </c>
    </row>
    <row r="37" spans="1:25" s="220" customFormat="1" ht="19.5" customHeight="1">
      <c r="A37" s="235" t="s">
        <v>350</v>
      </c>
      <c r="B37" s="233">
        <v>51.015</v>
      </c>
      <c r="C37" s="230">
        <v>11.587</v>
      </c>
      <c r="D37" s="229">
        <v>0</v>
      </c>
      <c r="E37" s="230">
        <v>0</v>
      </c>
      <c r="F37" s="229">
        <f>SUM(B37:E37)</f>
        <v>62.602000000000004</v>
      </c>
      <c r="G37" s="232">
        <f>F37/$F$9</f>
        <v>0.001381446260058969</v>
      </c>
      <c r="H37" s="233">
        <v>24.59</v>
      </c>
      <c r="I37" s="230">
        <v>0.791</v>
      </c>
      <c r="J37" s="229">
        <v>0</v>
      </c>
      <c r="K37" s="230">
        <v>0</v>
      </c>
      <c r="L37" s="229">
        <f>SUM(H37:K37)</f>
        <v>25.381</v>
      </c>
      <c r="M37" s="234">
        <f>IF(ISERROR(F37/L37-1),"         /0",(F37/L37-1))</f>
        <v>1.4664906820062251</v>
      </c>
      <c r="N37" s="233">
        <v>296.971</v>
      </c>
      <c r="O37" s="230">
        <v>27.547</v>
      </c>
      <c r="P37" s="229">
        <v>0</v>
      </c>
      <c r="Q37" s="230">
        <v>0.018</v>
      </c>
      <c r="R37" s="229">
        <f>SUM(N37:Q37)</f>
        <v>324.536</v>
      </c>
      <c r="S37" s="232">
        <f>R37/$R$9</f>
        <v>0.0008806416212402331</v>
      </c>
      <c r="T37" s="231">
        <v>177.137</v>
      </c>
      <c r="U37" s="230">
        <v>8.005</v>
      </c>
      <c r="V37" s="229">
        <v>2.209</v>
      </c>
      <c r="W37" s="230">
        <v>2.77</v>
      </c>
      <c r="X37" s="229">
        <f t="shared" si="6"/>
        <v>190.121</v>
      </c>
      <c r="Y37" s="228">
        <f>IF(ISERROR(R37/X37-1),"         /0",IF(R37/X37&gt;5,"  *  ",(R37/X37-1)))</f>
        <v>0.7069971228848995</v>
      </c>
    </row>
    <row r="38" spans="1:25" s="220" customFormat="1" ht="19.5" customHeight="1" thickBot="1">
      <c r="A38" s="235" t="s">
        <v>56</v>
      </c>
      <c r="B38" s="233">
        <v>0.151</v>
      </c>
      <c r="C38" s="230">
        <v>1.365</v>
      </c>
      <c r="D38" s="229">
        <v>0.085</v>
      </c>
      <c r="E38" s="230">
        <v>0.05</v>
      </c>
      <c r="F38" s="229">
        <f>SUM(B38:E38)</f>
        <v>1.651</v>
      </c>
      <c r="G38" s="232">
        <f>F38/$F$9</f>
        <v>3.643282603363084E-05</v>
      </c>
      <c r="H38" s="233">
        <v>0.186</v>
      </c>
      <c r="I38" s="230">
        <v>0</v>
      </c>
      <c r="J38" s="229">
        <v>0.33599999999999997</v>
      </c>
      <c r="K38" s="230">
        <v>0.33599999999999997</v>
      </c>
      <c r="L38" s="229">
        <f>SUM(H38:K38)</f>
        <v>0.858</v>
      </c>
      <c r="M38" s="234">
        <f>IF(ISERROR(F38/L38-1),"         /0",(F38/L38-1))</f>
        <v>0.9242424242424243</v>
      </c>
      <c r="N38" s="233">
        <v>13.840000000000002</v>
      </c>
      <c r="O38" s="230">
        <v>67.99600000000001</v>
      </c>
      <c r="P38" s="229">
        <v>29.839</v>
      </c>
      <c r="Q38" s="230">
        <v>51.16</v>
      </c>
      <c r="R38" s="229">
        <f>SUM(N38:Q38)</f>
        <v>162.835</v>
      </c>
      <c r="S38" s="232">
        <f>R38/$R$9</f>
        <v>0.00044185938815617795</v>
      </c>
      <c r="T38" s="231">
        <v>16.201999999999998</v>
      </c>
      <c r="U38" s="230">
        <v>0</v>
      </c>
      <c r="V38" s="229">
        <v>3.7160000000000006</v>
      </c>
      <c r="W38" s="230">
        <v>10.984</v>
      </c>
      <c r="X38" s="229">
        <f t="shared" si="6"/>
        <v>30.902</v>
      </c>
      <c r="Y38" s="228" t="str">
        <f>IF(ISERROR(R38/X38-1),"         /0",IF(R38/X38&gt;5,"  *  ",(R38/X38-1)))</f>
        <v>  *  </v>
      </c>
    </row>
    <row r="39" spans="1:25" s="283" customFormat="1" ht="19.5" customHeight="1">
      <c r="A39" s="292" t="s">
        <v>57</v>
      </c>
      <c r="B39" s="289">
        <f>SUM(B40:B43)</f>
        <v>560.485</v>
      </c>
      <c r="C39" s="288">
        <f>SUM(C40:C43)</f>
        <v>112.804</v>
      </c>
      <c r="D39" s="287">
        <f>SUM(D40:D43)</f>
        <v>0.055</v>
      </c>
      <c r="E39" s="288">
        <f>SUM(E40:E43)</f>
        <v>0.04</v>
      </c>
      <c r="F39" s="287">
        <f t="shared" si="0"/>
        <v>673.3839999999999</v>
      </c>
      <c r="G39" s="290">
        <f t="shared" si="1"/>
        <v>0.014859649985360669</v>
      </c>
      <c r="H39" s="289">
        <f>SUM(H40:H43)</f>
        <v>327.41799999999995</v>
      </c>
      <c r="I39" s="288">
        <f>SUM(I40:I43)</f>
        <v>134.72</v>
      </c>
      <c r="J39" s="287">
        <f>SUM(J40:J43)</f>
        <v>51.881</v>
      </c>
      <c r="K39" s="288">
        <f>SUM(K40:K43)</f>
        <v>0</v>
      </c>
      <c r="L39" s="287">
        <f t="shared" si="2"/>
        <v>514.0189999999999</v>
      </c>
      <c r="M39" s="291">
        <f t="shared" si="8"/>
        <v>0.31003717761405714</v>
      </c>
      <c r="N39" s="289">
        <f>SUM(N40:N43)</f>
        <v>4190.070000000001</v>
      </c>
      <c r="O39" s="288">
        <f>SUM(O40:O43)</f>
        <v>1469.396</v>
      </c>
      <c r="P39" s="287">
        <f>SUM(P40:P43)</f>
        <v>0.43000000000000005</v>
      </c>
      <c r="Q39" s="288">
        <f>SUM(Q40:Q43)</f>
        <v>8.144</v>
      </c>
      <c r="R39" s="287">
        <f t="shared" si="4"/>
        <v>5668.040000000001</v>
      </c>
      <c r="S39" s="290">
        <f t="shared" si="5"/>
        <v>0.015380456820982854</v>
      </c>
      <c r="T39" s="289">
        <f>SUM(T40:T43)</f>
        <v>3832.5500000000006</v>
      </c>
      <c r="U39" s="288">
        <f>SUM(U40:U43)</f>
        <v>1570.321</v>
      </c>
      <c r="V39" s="287">
        <f>SUM(V40:V43)</f>
        <v>272.371</v>
      </c>
      <c r="W39" s="288">
        <f>SUM(W40:W43)</f>
        <v>18.938</v>
      </c>
      <c r="X39" s="287">
        <f t="shared" si="6"/>
        <v>5694.180000000001</v>
      </c>
      <c r="Y39" s="284">
        <f t="shared" si="7"/>
        <v>-0.004590652209800261</v>
      </c>
    </row>
    <row r="40" spans="1:25" ht="19.5" customHeight="1">
      <c r="A40" s="235" t="s">
        <v>356</v>
      </c>
      <c r="B40" s="233">
        <v>486.63899999999995</v>
      </c>
      <c r="C40" s="230">
        <v>52.383</v>
      </c>
      <c r="D40" s="229">
        <v>0.055</v>
      </c>
      <c r="E40" s="230">
        <v>0.04</v>
      </c>
      <c r="F40" s="229">
        <f t="shared" si="0"/>
        <v>539.1169999999998</v>
      </c>
      <c r="G40" s="232">
        <f t="shared" si="1"/>
        <v>0.011896763096773441</v>
      </c>
      <c r="H40" s="233">
        <v>245.17199999999997</v>
      </c>
      <c r="I40" s="230">
        <v>24.477</v>
      </c>
      <c r="J40" s="229"/>
      <c r="K40" s="230"/>
      <c r="L40" s="229">
        <f t="shared" si="2"/>
        <v>269.64899999999994</v>
      </c>
      <c r="M40" s="234">
        <f t="shared" si="8"/>
        <v>0.9993287570137475</v>
      </c>
      <c r="N40" s="233">
        <v>3374.8080000000014</v>
      </c>
      <c r="O40" s="230">
        <v>451.6049999999999</v>
      </c>
      <c r="P40" s="229">
        <v>0.35500000000000004</v>
      </c>
      <c r="Q40" s="230">
        <v>6.762</v>
      </c>
      <c r="R40" s="229">
        <f t="shared" si="4"/>
        <v>3833.5300000000016</v>
      </c>
      <c r="S40" s="232">
        <f t="shared" si="5"/>
        <v>0.010402439403557917</v>
      </c>
      <c r="T40" s="231">
        <v>3046.1880000000006</v>
      </c>
      <c r="U40" s="230">
        <v>750.174</v>
      </c>
      <c r="V40" s="229">
        <v>0.49</v>
      </c>
      <c r="W40" s="230">
        <v>0.06</v>
      </c>
      <c r="X40" s="229">
        <f t="shared" si="6"/>
        <v>3796.9120000000003</v>
      </c>
      <c r="Y40" s="228">
        <f t="shared" si="7"/>
        <v>0.009644152932699379</v>
      </c>
    </row>
    <row r="41" spans="1:25" ht="19.5" customHeight="1">
      <c r="A41" s="235" t="s">
        <v>357</v>
      </c>
      <c r="B41" s="233">
        <v>22.454</v>
      </c>
      <c r="C41" s="230">
        <v>60.421</v>
      </c>
      <c r="D41" s="229">
        <v>0</v>
      </c>
      <c r="E41" s="230">
        <v>0</v>
      </c>
      <c r="F41" s="229">
        <f>SUM(B41:E41)</f>
        <v>82.875</v>
      </c>
      <c r="G41" s="232">
        <f>F41/$F$9</f>
        <v>0.0018288131178298944</v>
      </c>
      <c r="H41" s="233">
        <v>12.087</v>
      </c>
      <c r="I41" s="230">
        <v>12.822</v>
      </c>
      <c r="J41" s="229">
        <v>51.881</v>
      </c>
      <c r="K41" s="230"/>
      <c r="L41" s="229">
        <f>SUM(H41:K41)</f>
        <v>76.78999999999999</v>
      </c>
      <c r="M41" s="234">
        <f>IF(ISERROR(F41/L41-1),"         /0",(F41/L41-1))</f>
        <v>0.0792420888136478</v>
      </c>
      <c r="N41" s="233">
        <v>128.285</v>
      </c>
      <c r="O41" s="230">
        <v>525.902</v>
      </c>
      <c r="P41" s="229">
        <v>0</v>
      </c>
      <c r="Q41" s="230">
        <v>0</v>
      </c>
      <c r="R41" s="229">
        <f>SUM(N41:Q41)</f>
        <v>654.187</v>
      </c>
      <c r="S41" s="232">
        <f>R41/$R$9</f>
        <v>0.0017751630027925541</v>
      </c>
      <c r="T41" s="231">
        <v>103.771</v>
      </c>
      <c r="U41" s="230">
        <v>127.63499999999999</v>
      </c>
      <c r="V41" s="229">
        <v>271.881</v>
      </c>
      <c r="W41" s="230">
        <v>18.878</v>
      </c>
      <c r="X41" s="229">
        <f>SUM(T41:W41)</f>
        <v>522.165</v>
      </c>
      <c r="Y41" s="228">
        <f>IF(ISERROR(R41/X41-1),"         /0",IF(R41/X41&gt;5,"  *  ",(R41/X41-1)))</f>
        <v>0.25283578945352536</v>
      </c>
    </row>
    <row r="42" spans="1:25" ht="19.5" customHeight="1">
      <c r="A42" s="235" t="s">
        <v>363</v>
      </c>
      <c r="B42" s="233">
        <v>51.392</v>
      </c>
      <c r="C42" s="230">
        <v>0</v>
      </c>
      <c r="D42" s="229">
        <v>0</v>
      </c>
      <c r="E42" s="230">
        <v>0</v>
      </c>
      <c r="F42" s="229">
        <f>SUM(B42:E42)</f>
        <v>51.392</v>
      </c>
      <c r="G42" s="232">
        <f>F42/$F$9</f>
        <v>0.0011340737707573325</v>
      </c>
      <c r="H42" s="233">
        <v>69.705</v>
      </c>
      <c r="I42" s="230">
        <v>97.421</v>
      </c>
      <c r="J42" s="229"/>
      <c r="K42" s="230"/>
      <c r="L42" s="229">
        <f>SUM(H42:K42)</f>
        <v>167.126</v>
      </c>
      <c r="M42" s="234">
        <f>IF(ISERROR(F42/L42-1),"         /0",(F42/L42-1))</f>
        <v>-0.6924954824503669</v>
      </c>
      <c r="N42" s="233">
        <v>679.639</v>
      </c>
      <c r="O42" s="230">
        <v>491.88899999999995</v>
      </c>
      <c r="P42" s="229">
        <v>0.075</v>
      </c>
      <c r="Q42" s="230"/>
      <c r="R42" s="229">
        <f>SUM(N42:Q42)</f>
        <v>1171.603</v>
      </c>
      <c r="S42" s="232">
        <f>R42/$R$9</f>
        <v>0.00317919234035645</v>
      </c>
      <c r="T42" s="231">
        <v>670.8330000000001</v>
      </c>
      <c r="U42" s="230">
        <v>692.5120000000001</v>
      </c>
      <c r="V42" s="229">
        <v>0</v>
      </c>
      <c r="W42" s="230">
        <v>0</v>
      </c>
      <c r="X42" s="229">
        <f>SUM(T42:W42)</f>
        <v>1363.3450000000003</v>
      </c>
      <c r="Y42" s="228">
        <f>IF(ISERROR(R42/X42-1),"         /0",IF(R42/X42&gt;5,"  *  ",(R42/X42-1)))</f>
        <v>-0.14064085026167272</v>
      </c>
    </row>
    <row r="43" spans="1:25" ht="19.5" customHeight="1" thickBot="1">
      <c r="A43" s="235" t="s">
        <v>56</v>
      </c>
      <c r="B43" s="233">
        <v>0</v>
      </c>
      <c r="C43" s="230">
        <v>0</v>
      </c>
      <c r="D43" s="229">
        <v>0</v>
      </c>
      <c r="E43" s="230">
        <v>0</v>
      </c>
      <c r="F43" s="229">
        <f>SUM(B43:E43)</f>
        <v>0</v>
      </c>
      <c r="G43" s="232">
        <f>F43/$F$9</f>
        <v>0</v>
      </c>
      <c r="H43" s="233">
        <v>0.454</v>
      </c>
      <c r="I43" s="230">
        <v>0</v>
      </c>
      <c r="J43" s="229"/>
      <c r="K43" s="230"/>
      <c r="L43" s="229">
        <f>SUM(H43:K43)</f>
        <v>0.454</v>
      </c>
      <c r="M43" s="234">
        <f>IF(ISERROR(F43/L43-1),"         /0",(F43/L43-1))</f>
        <v>-1</v>
      </c>
      <c r="N43" s="233">
        <v>7.337999999999999</v>
      </c>
      <c r="O43" s="230">
        <v>0</v>
      </c>
      <c r="P43" s="229"/>
      <c r="Q43" s="230">
        <v>1.3820000000000001</v>
      </c>
      <c r="R43" s="229">
        <f>SUM(N43:Q43)</f>
        <v>8.719999999999999</v>
      </c>
      <c r="S43" s="232">
        <f>R43/$R$9</f>
        <v>2.366207427593497E-05</v>
      </c>
      <c r="T43" s="231">
        <v>11.758000000000001</v>
      </c>
      <c r="U43" s="230">
        <v>0</v>
      </c>
      <c r="V43" s="229"/>
      <c r="W43" s="230"/>
      <c r="X43" s="229">
        <f>SUM(T43:W43)</f>
        <v>11.758000000000001</v>
      </c>
      <c r="Y43" s="228">
        <f>IF(ISERROR(R43/X43-1),"         /0",IF(R43/X43&gt;5,"  *  ",(R43/X43-1)))</f>
        <v>-0.25837727504677677</v>
      </c>
    </row>
    <row r="44" spans="1:25" s="220" customFormat="1" ht="19.5" customHeight="1" thickBot="1">
      <c r="A44" s="279" t="s">
        <v>56</v>
      </c>
      <c r="B44" s="276">
        <v>74.566</v>
      </c>
      <c r="C44" s="275">
        <v>0</v>
      </c>
      <c r="D44" s="274">
        <v>0</v>
      </c>
      <c r="E44" s="275">
        <v>0</v>
      </c>
      <c r="F44" s="274">
        <f t="shared" si="0"/>
        <v>74.566</v>
      </c>
      <c r="G44" s="277">
        <f t="shared" si="1"/>
        <v>0.0016454573628247834</v>
      </c>
      <c r="H44" s="276">
        <v>72.643</v>
      </c>
      <c r="I44" s="275">
        <v>0</v>
      </c>
      <c r="J44" s="274">
        <v>0.251</v>
      </c>
      <c r="K44" s="275">
        <v>0.19</v>
      </c>
      <c r="L44" s="274">
        <f t="shared" si="2"/>
        <v>73.084</v>
      </c>
      <c r="M44" s="278">
        <f t="shared" si="8"/>
        <v>0.02027803623228075</v>
      </c>
      <c r="N44" s="276">
        <v>609.882</v>
      </c>
      <c r="O44" s="275">
        <v>26.658</v>
      </c>
      <c r="P44" s="274">
        <v>0.15</v>
      </c>
      <c r="Q44" s="275">
        <v>0</v>
      </c>
      <c r="R44" s="274">
        <f t="shared" si="4"/>
        <v>636.6899999999999</v>
      </c>
      <c r="S44" s="277">
        <f t="shared" si="5"/>
        <v>0.0017276841824248896</v>
      </c>
      <c r="T44" s="276">
        <v>587.7320000000001</v>
      </c>
      <c r="U44" s="275">
        <v>0.972</v>
      </c>
      <c r="V44" s="274">
        <v>1.997</v>
      </c>
      <c r="W44" s="275">
        <v>3.9779999999999998</v>
      </c>
      <c r="X44" s="287">
        <f>SUM(T44:W44)</f>
        <v>594.679</v>
      </c>
      <c r="Y44" s="271">
        <f t="shared" si="7"/>
        <v>0.07064483528088261</v>
      </c>
    </row>
    <row r="45" ht="15" thickTop="1">
      <c r="A45" s="121" t="s">
        <v>43</v>
      </c>
    </row>
    <row r="46" ht="15">
      <c r="A46" s="121" t="s">
        <v>55</v>
      </c>
    </row>
    <row r="47" ht="15">
      <c r="A47" s="128" t="s">
        <v>29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45:Y65536 M45:M65536 Y3 M3">
    <cfRule type="cellIs" priority="6" dxfId="93" operator="lessThan" stopIfTrue="1">
      <formula>0</formula>
    </cfRule>
  </conditionalFormatting>
  <conditionalFormatting sqref="Y10:Y44 M10:M44">
    <cfRule type="cellIs" priority="7" dxfId="93" operator="lessThan" stopIfTrue="1">
      <formula>0</formula>
    </cfRule>
    <cfRule type="cellIs" priority="8" dxfId="95" operator="greaterThanOrEqual" stopIfTrue="1">
      <formula>0</formula>
    </cfRule>
  </conditionalFormatting>
  <conditionalFormatting sqref="M5 Y5 Y7:Y8 M7:M8">
    <cfRule type="cellIs" priority="2" dxfId="93" operator="lessThan" stopIfTrue="1">
      <formula>0</formula>
    </cfRule>
  </conditionalFormatting>
  <conditionalFormatting sqref="Y9 M9">
    <cfRule type="cellIs" priority="3" dxfId="93" operator="lessThan" stopIfTrue="1">
      <formula>0</formula>
    </cfRule>
    <cfRule type="cellIs" priority="4" dxfId="95" operator="greaterThanOrEqual" stopIfTrue="1">
      <formula>0</formula>
    </cfRule>
  </conditionalFormatting>
  <conditionalFormatting sqref="M6 Y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39:V39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0"/>
  </sheetPr>
  <dimension ref="A1:Y76"/>
  <sheetViews>
    <sheetView showGridLines="0" zoomScale="80" zoomScaleNormal="80" zoomScalePageLayoutView="0" workbookViewId="0" topLeftCell="A19">
      <selection activeCell="T73" sqref="T73:W73"/>
    </sheetView>
  </sheetViews>
  <sheetFormatPr defaultColWidth="8.00390625" defaultRowHeight="15"/>
  <cols>
    <col min="1" max="1" width="22.8515625" style="128" customWidth="1"/>
    <col min="2" max="2" width="9.140625" style="128" bestFit="1" customWidth="1"/>
    <col min="3" max="3" width="9.7109375" style="128" bestFit="1" customWidth="1"/>
    <col min="4" max="4" width="8.00390625" style="128" bestFit="1" customWidth="1"/>
    <col min="5" max="5" width="9.7109375" style="128" bestFit="1" customWidth="1"/>
    <col min="6" max="6" width="9.140625" style="128" bestFit="1" customWidth="1"/>
    <col min="7" max="7" width="9.421875" style="128" customWidth="1"/>
    <col min="8" max="8" width="9.28125" style="128" bestFit="1" customWidth="1"/>
    <col min="9" max="9" width="9.7109375" style="128" bestFit="1" customWidth="1"/>
    <col min="10" max="10" width="8.140625" style="128" customWidth="1"/>
    <col min="11" max="11" width="9.00390625" style="128" customWidth="1"/>
    <col min="12" max="12" width="9.140625" style="128" customWidth="1"/>
    <col min="13" max="13" width="10.28125" style="128" bestFit="1" customWidth="1"/>
    <col min="14" max="14" width="9.28125" style="128" bestFit="1" customWidth="1"/>
    <col min="15" max="15" width="10.140625" style="128" customWidth="1"/>
    <col min="16" max="16" width="8.421875" style="128" bestFit="1" customWidth="1"/>
    <col min="17" max="17" width="9.140625" style="128" customWidth="1"/>
    <col min="18" max="19" width="9.8515625" style="128" bestFit="1" customWidth="1"/>
    <col min="20" max="20" width="10.421875" style="128" customWidth="1"/>
    <col min="21" max="21" width="10.28125" style="128" customWidth="1"/>
    <col min="22" max="22" width="8.8515625" style="128" customWidth="1"/>
    <col min="23" max="23" width="10.28125" style="128" customWidth="1"/>
    <col min="24" max="24" width="9.8515625" style="128" bestFit="1" customWidth="1"/>
    <col min="25" max="25" width="8.7109375" style="128" bestFit="1" customWidth="1"/>
    <col min="26" max="16384" width="8.00390625" style="128" customWidth="1"/>
  </cols>
  <sheetData>
    <row r="1" spans="24:25" ht="18.75" thickBot="1">
      <c r="X1" s="574" t="s">
        <v>28</v>
      </c>
      <c r="Y1" s="575"/>
    </row>
    <row r="2" ht="5.25" customHeight="1" thickBot="1"/>
    <row r="3" spans="1:25" ht="24" customHeight="1" thickTop="1">
      <c r="A3" s="643" t="s">
        <v>73</v>
      </c>
      <c r="B3" s="644"/>
      <c r="C3" s="644"/>
      <c r="D3" s="644"/>
      <c r="E3" s="644"/>
      <c r="F3" s="644"/>
      <c r="G3" s="644"/>
      <c r="H3" s="644"/>
      <c r="I3" s="644"/>
      <c r="J3" s="644"/>
      <c r="K3" s="644"/>
      <c r="L3" s="644"/>
      <c r="M3" s="644"/>
      <c r="N3" s="644"/>
      <c r="O3" s="644"/>
      <c r="P3" s="644"/>
      <c r="Q3" s="644"/>
      <c r="R3" s="644"/>
      <c r="S3" s="644"/>
      <c r="T3" s="644"/>
      <c r="U3" s="644"/>
      <c r="V3" s="644"/>
      <c r="W3" s="644"/>
      <c r="X3" s="644"/>
      <c r="Y3" s="645"/>
    </row>
    <row r="4" spans="1:25" ht="21" customHeight="1" thickBot="1">
      <c r="A4" s="652" t="s">
        <v>45</v>
      </c>
      <c r="B4" s="653"/>
      <c r="C4" s="653"/>
      <c r="D4" s="653"/>
      <c r="E4" s="653"/>
      <c r="F4" s="653"/>
      <c r="G4" s="653"/>
      <c r="H4" s="653"/>
      <c r="I4" s="653"/>
      <c r="J4" s="653"/>
      <c r="K4" s="653"/>
      <c r="L4" s="653"/>
      <c r="M4" s="653"/>
      <c r="N4" s="653"/>
      <c r="O4" s="653"/>
      <c r="P4" s="653"/>
      <c r="Q4" s="653"/>
      <c r="R4" s="653"/>
      <c r="S4" s="653"/>
      <c r="T4" s="653"/>
      <c r="U4" s="653"/>
      <c r="V4" s="653"/>
      <c r="W4" s="653"/>
      <c r="X4" s="653"/>
      <c r="Y4" s="654"/>
    </row>
    <row r="5" spans="1:25" s="270" customFormat="1" ht="15.75" customHeight="1" thickBot="1" thickTop="1">
      <c r="A5" s="593" t="s">
        <v>68</v>
      </c>
      <c r="B5" s="636" t="s">
        <v>36</v>
      </c>
      <c r="C5" s="637"/>
      <c r="D5" s="637"/>
      <c r="E5" s="637"/>
      <c r="F5" s="637"/>
      <c r="G5" s="637"/>
      <c r="H5" s="637"/>
      <c r="I5" s="637"/>
      <c r="J5" s="638"/>
      <c r="K5" s="638"/>
      <c r="L5" s="638"/>
      <c r="M5" s="639"/>
      <c r="N5" s="636" t="s">
        <v>35</v>
      </c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40"/>
    </row>
    <row r="6" spans="1:25" s="168" customFormat="1" ht="26.25" customHeight="1" thickBot="1">
      <c r="A6" s="594"/>
      <c r="B6" s="628" t="s">
        <v>157</v>
      </c>
      <c r="C6" s="629"/>
      <c r="D6" s="629"/>
      <c r="E6" s="629"/>
      <c r="F6" s="629"/>
      <c r="G6" s="633" t="s">
        <v>34</v>
      </c>
      <c r="H6" s="628" t="s">
        <v>158</v>
      </c>
      <c r="I6" s="629"/>
      <c r="J6" s="629"/>
      <c r="K6" s="629"/>
      <c r="L6" s="629"/>
      <c r="M6" s="630" t="s">
        <v>33</v>
      </c>
      <c r="N6" s="628" t="s">
        <v>159</v>
      </c>
      <c r="O6" s="629"/>
      <c r="P6" s="629"/>
      <c r="Q6" s="629"/>
      <c r="R6" s="629"/>
      <c r="S6" s="633" t="s">
        <v>34</v>
      </c>
      <c r="T6" s="628" t="s">
        <v>160</v>
      </c>
      <c r="U6" s="629"/>
      <c r="V6" s="629"/>
      <c r="W6" s="629"/>
      <c r="X6" s="629"/>
      <c r="Y6" s="646" t="s">
        <v>33</v>
      </c>
    </row>
    <row r="7" spans="1:25" s="168" customFormat="1" ht="26.25" customHeight="1">
      <c r="A7" s="595"/>
      <c r="B7" s="592" t="s">
        <v>22</v>
      </c>
      <c r="C7" s="584"/>
      <c r="D7" s="583" t="s">
        <v>21</v>
      </c>
      <c r="E7" s="584"/>
      <c r="F7" s="659" t="s">
        <v>17</v>
      </c>
      <c r="G7" s="634"/>
      <c r="H7" s="592" t="s">
        <v>22</v>
      </c>
      <c r="I7" s="584"/>
      <c r="J7" s="583" t="s">
        <v>21</v>
      </c>
      <c r="K7" s="584"/>
      <c r="L7" s="659" t="s">
        <v>17</v>
      </c>
      <c r="M7" s="631"/>
      <c r="N7" s="592" t="s">
        <v>22</v>
      </c>
      <c r="O7" s="584"/>
      <c r="P7" s="583" t="s">
        <v>21</v>
      </c>
      <c r="Q7" s="584"/>
      <c r="R7" s="659" t="s">
        <v>17</v>
      </c>
      <c r="S7" s="634"/>
      <c r="T7" s="592" t="s">
        <v>22</v>
      </c>
      <c r="U7" s="584"/>
      <c r="V7" s="583" t="s">
        <v>21</v>
      </c>
      <c r="W7" s="584"/>
      <c r="X7" s="659" t="s">
        <v>17</v>
      </c>
      <c r="Y7" s="647"/>
    </row>
    <row r="8" spans="1:25" s="266" customFormat="1" ht="27.75" thickBot="1">
      <c r="A8" s="596"/>
      <c r="B8" s="269" t="s">
        <v>31</v>
      </c>
      <c r="C8" s="267" t="s">
        <v>30</v>
      </c>
      <c r="D8" s="268" t="s">
        <v>31</v>
      </c>
      <c r="E8" s="267" t="s">
        <v>30</v>
      </c>
      <c r="F8" s="642"/>
      <c r="G8" s="635"/>
      <c r="H8" s="269" t="s">
        <v>31</v>
      </c>
      <c r="I8" s="267" t="s">
        <v>30</v>
      </c>
      <c r="J8" s="268" t="s">
        <v>31</v>
      </c>
      <c r="K8" s="267" t="s">
        <v>30</v>
      </c>
      <c r="L8" s="642"/>
      <c r="M8" s="632"/>
      <c r="N8" s="269" t="s">
        <v>31</v>
      </c>
      <c r="O8" s="267" t="s">
        <v>30</v>
      </c>
      <c r="P8" s="268" t="s">
        <v>31</v>
      </c>
      <c r="Q8" s="267" t="s">
        <v>30</v>
      </c>
      <c r="R8" s="642"/>
      <c r="S8" s="635"/>
      <c r="T8" s="269" t="s">
        <v>31</v>
      </c>
      <c r="U8" s="267" t="s">
        <v>30</v>
      </c>
      <c r="V8" s="268" t="s">
        <v>31</v>
      </c>
      <c r="W8" s="267" t="s">
        <v>30</v>
      </c>
      <c r="X8" s="642"/>
      <c r="Y8" s="648"/>
    </row>
    <row r="9" spans="1:25" s="157" customFormat="1" ht="18" customHeight="1" thickBot="1" thickTop="1">
      <c r="A9" s="329" t="s">
        <v>24</v>
      </c>
      <c r="B9" s="328">
        <f>B10+B26+B46+B54+B68+B73</f>
        <v>24274.859999999993</v>
      </c>
      <c r="C9" s="327">
        <f>C10+C26+C46+C54+C68+C73</f>
        <v>15156.808999999997</v>
      </c>
      <c r="D9" s="325">
        <f>D10+D26+D46+D54+D68+D73</f>
        <v>3389.8309999999997</v>
      </c>
      <c r="E9" s="326">
        <f>E10+E26+E46+E54+E68+E73</f>
        <v>2494.776</v>
      </c>
      <c r="F9" s="325">
        <f aca="true" t="shared" si="0" ref="F9:F43">SUM(B9:E9)</f>
        <v>45316.27599999999</v>
      </c>
      <c r="G9" s="337">
        <f aca="true" t="shared" si="1" ref="G9:G43">F9/$F$9</f>
        <v>1</v>
      </c>
      <c r="H9" s="328">
        <f>H10+H26+H46+H54+H68+H73</f>
        <v>24852.113</v>
      </c>
      <c r="I9" s="327">
        <f>I10+I26+I46+I54+I68+I73</f>
        <v>16805.007</v>
      </c>
      <c r="J9" s="325">
        <f>J10+J26+J46+J54+J68+J73</f>
        <v>2429.8959999999997</v>
      </c>
      <c r="K9" s="326">
        <f>K10+K26+K46+K54+K68+K73</f>
        <v>2544.9950000000003</v>
      </c>
      <c r="L9" s="325">
        <f aca="true" t="shared" si="2" ref="L9:L43">SUM(H9:K9)</f>
        <v>46632.011000000006</v>
      </c>
      <c r="M9" s="393">
        <f aca="true" t="shared" si="3" ref="M9:M53">IF(ISERROR(F9/L9-1),"         /0",(F9/L9-1))</f>
        <v>-0.02821527469617413</v>
      </c>
      <c r="N9" s="398">
        <f>N10+N26+N46+N54+N68+N73</f>
        <v>208501.77300000002</v>
      </c>
      <c r="O9" s="327">
        <f>O10+O26+O46+O54+O68+O73</f>
        <v>122053.81699999998</v>
      </c>
      <c r="P9" s="325">
        <f>P10+P26+P46+P54+P68+P73</f>
        <v>22968.736000000004</v>
      </c>
      <c r="Q9" s="326">
        <f>Q10+Q26+Q46+Q54+Q68+Q73</f>
        <v>14997.888</v>
      </c>
      <c r="R9" s="325">
        <f aca="true" t="shared" si="4" ref="R9:R43">SUM(N9:Q9)</f>
        <v>368522.214</v>
      </c>
      <c r="S9" s="413">
        <f aca="true" t="shared" si="5" ref="S9:S43">R9/$R$9</f>
        <v>1</v>
      </c>
      <c r="T9" s="328">
        <f>T10+T26+T46+T54+T68+T73</f>
        <v>207162.281</v>
      </c>
      <c r="U9" s="327">
        <f>U10+U26+U46+U54+U68+U73</f>
        <v>130842.44599999998</v>
      </c>
      <c r="V9" s="325">
        <f>V10+V26+V46+V54+V68+V73</f>
        <v>20645.641999999996</v>
      </c>
      <c r="W9" s="326">
        <f>W10+W26+W46+W54+W68+W73</f>
        <v>14590.532</v>
      </c>
      <c r="X9" s="325">
        <f aca="true" t="shared" si="6" ref="X9:X43">SUM(T9:W9)</f>
        <v>373240.90099999995</v>
      </c>
      <c r="Y9" s="324">
        <f>IF(ISERROR(R9/X9-1),"         /0",(R9/X9-1))</f>
        <v>-0.012642470284895069</v>
      </c>
    </row>
    <row r="10" spans="1:25" s="236" customFormat="1" ht="19.5" customHeight="1">
      <c r="A10" s="243" t="s">
        <v>61</v>
      </c>
      <c r="B10" s="240">
        <f>SUM(B11:B25)</f>
        <v>14615.873999999996</v>
      </c>
      <c r="C10" s="239">
        <f>SUM(C11:C25)</f>
        <v>7579.2249999999985</v>
      </c>
      <c r="D10" s="238">
        <f>SUM(D11:D25)</f>
        <v>3275.473</v>
      </c>
      <c r="E10" s="310">
        <f>SUM(E11:E25)</f>
        <v>1452.205</v>
      </c>
      <c r="F10" s="238">
        <f t="shared" si="0"/>
        <v>26922.776999999995</v>
      </c>
      <c r="G10" s="241">
        <f t="shared" si="1"/>
        <v>0.5941083287602892</v>
      </c>
      <c r="H10" s="240">
        <f>SUM(H11:H25)</f>
        <v>15440.722</v>
      </c>
      <c r="I10" s="239">
        <f>SUM(I11:I25)</f>
        <v>8263.964999999998</v>
      </c>
      <c r="J10" s="238">
        <f>SUM(J11:J25)</f>
        <v>2342.647</v>
      </c>
      <c r="K10" s="310">
        <f>SUM(K11:K25)</f>
        <v>1883.368</v>
      </c>
      <c r="L10" s="238">
        <f t="shared" si="2"/>
        <v>27930.701999999997</v>
      </c>
      <c r="M10" s="394">
        <f t="shared" si="3"/>
        <v>-0.036086633268293866</v>
      </c>
      <c r="N10" s="399">
        <f>SUM(N11:N25)</f>
        <v>140169.617</v>
      </c>
      <c r="O10" s="239">
        <f>SUM(O11:O25)</f>
        <v>60608.22499999999</v>
      </c>
      <c r="P10" s="238">
        <f>SUM(P11:P25)</f>
        <v>20726.753</v>
      </c>
      <c r="Q10" s="310">
        <f>SUM(Q11:Q25)</f>
        <v>9766.774000000001</v>
      </c>
      <c r="R10" s="238">
        <f t="shared" si="4"/>
        <v>231271.369</v>
      </c>
      <c r="S10" s="414">
        <f t="shared" si="5"/>
        <v>0.6275642558687115</v>
      </c>
      <c r="T10" s="240">
        <f>SUM(T11:T25)</f>
        <v>133463.301</v>
      </c>
      <c r="U10" s="239">
        <f>SUM(U11:U25)</f>
        <v>65466.18499999999</v>
      </c>
      <c r="V10" s="238">
        <f>SUM(V11:V25)</f>
        <v>19918.895999999997</v>
      </c>
      <c r="W10" s="310">
        <f>SUM(W11:W25)</f>
        <v>10742.363000000001</v>
      </c>
      <c r="X10" s="238">
        <f t="shared" si="6"/>
        <v>229590.74500000002</v>
      </c>
      <c r="Y10" s="237">
        <f aca="true" t="shared" si="7" ref="Y10:Y43">IF(ISERROR(R10/X10-1),"         /0",IF(R10/X10&gt;5,"  *  ",(R10/X10-1)))</f>
        <v>0.007320086007822191</v>
      </c>
    </row>
    <row r="11" spans="1:25" ht="19.5" customHeight="1">
      <c r="A11" s="235" t="s">
        <v>177</v>
      </c>
      <c r="B11" s="233">
        <v>4014.364</v>
      </c>
      <c r="C11" s="230">
        <v>2963.111</v>
      </c>
      <c r="D11" s="229">
        <v>0</v>
      </c>
      <c r="E11" s="281">
        <v>0</v>
      </c>
      <c r="F11" s="229">
        <f t="shared" si="0"/>
        <v>6977.475</v>
      </c>
      <c r="G11" s="232">
        <f t="shared" si="1"/>
        <v>0.15397282424531092</v>
      </c>
      <c r="H11" s="233">
        <v>3758.127</v>
      </c>
      <c r="I11" s="230">
        <v>3074.5919999999996</v>
      </c>
      <c r="J11" s="229"/>
      <c r="K11" s="281"/>
      <c r="L11" s="229">
        <f t="shared" si="2"/>
        <v>6832.718999999999</v>
      </c>
      <c r="M11" s="395">
        <f t="shared" si="3"/>
        <v>0.021185709525007645</v>
      </c>
      <c r="N11" s="400">
        <v>35489.45399999999</v>
      </c>
      <c r="O11" s="230">
        <v>23498.022</v>
      </c>
      <c r="P11" s="229"/>
      <c r="Q11" s="281"/>
      <c r="R11" s="229">
        <f t="shared" si="4"/>
        <v>58987.475999999995</v>
      </c>
      <c r="S11" s="415">
        <f t="shared" si="5"/>
        <v>0.16006491266765263</v>
      </c>
      <c r="T11" s="233">
        <v>31391.398999999998</v>
      </c>
      <c r="U11" s="230">
        <v>23806.486999999997</v>
      </c>
      <c r="V11" s="229"/>
      <c r="W11" s="281"/>
      <c r="X11" s="229">
        <f t="shared" si="6"/>
        <v>55197.886</v>
      </c>
      <c r="Y11" s="228">
        <f t="shared" si="7"/>
        <v>0.06865462202664774</v>
      </c>
    </row>
    <row r="12" spans="1:25" ht="19.5" customHeight="1">
      <c r="A12" s="235" t="s">
        <v>204</v>
      </c>
      <c r="B12" s="233">
        <v>3740.654</v>
      </c>
      <c r="C12" s="230">
        <v>1196.24</v>
      </c>
      <c r="D12" s="229">
        <v>0</v>
      </c>
      <c r="E12" s="281">
        <v>0</v>
      </c>
      <c r="F12" s="229">
        <f t="shared" si="0"/>
        <v>4936.894</v>
      </c>
      <c r="G12" s="232">
        <f t="shared" si="1"/>
        <v>0.10894306495970678</v>
      </c>
      <c r="H12" s="233">
        <v>1394.705</v>
      </c>
      <c r="I12" s="230">
        <v>144.628</v>
      </c>
      <c r="J12" s="229"/>
      <c r="K12" s="281"/>
      <c r="L12" s="229">
        <f t="shared" si="2"/>
        <v>1539.3329999999999</v>
      </c>
      <c r="M12" s="395">
        <f t="shared" si="3"/>
        <v>2.2071644017246435</v>
      </c>
      <c r="N12" s="400">
        <v>31482.723999999995</v>
      </c>
      <c r="O12" s="230">
        <v>7572.703999999999</v>
      </c>
      <c r="P12" s="229"/>
      <c r="Q12" s="281"/>
      <c r="R12" s="229">
        <f t="shared" si="4"/>
        <v>39055.42799999999</v>
      </c>
      <c r="S12" s="415">
        <f t="shared" si="5"/>
        <v>0.10597849062092088</v>
      </c>
      <c r="T12" s="233">
        <v>15409.429</v>
      </c>
      <c r="U12" s="230">
        <v>4191.164</v>
      </c>
      <c r="V12" s="229"/>
      <c r="W12" s="281"/>
      <c r="X12" s="229">
        <f t="shared" si="6"/>
        <v>19600.593</v>
      </c>
      <c r="Y12" s="228">
        <f t="shared" si="7"/>
        <v>0.992563592336211</v>
      </c>
    </row>
    <row r="13" spans="1:25" ht="19.5" customHeight="1">
      <c r="A13" s="235" t="s">
        <v>205</v>
      </c>
      <c r="B13" s="233">
        <v>2670.274</v>
      </c>
      <c r="C13" s="230">
        <v>1393.046</v>
      </c>
      <c r="D13" s="229">
        <v>0</v>
      </c>
      <c r="E13" s="281">
        <v>0</v>
      </c>
      <c r="F13" s="229">
        <f t="shared" si="0"/>
        <v>4063.3199999999997</v>
      </c>
      <c r="G13" s="232">
        <f t="shared" si="1"/>
        <v>0.08966579689822704</v>
      </c>
      <c r="H13" s="233">
        <v>3998.545</v>
      </c>
      <c r="I13" s="230">
        <v>1869.901</v>
      </c>
      <c r="J13" s="229"/>
      <c r="K13" s="281"/>
      <c r="L13" s="229">
        <f t="shared" si="2"/>
        <v>5868.446</v>
      </c>
      <c r="M13" s="395">
        <f t="shared" si="3"/>
        <v>-0.3075986385492855</v>
      </c>
      <c r="N13" s="400">
        <v>28809.346</v>
      </c>
      <c r="O13" s="230">
        <v>12288.571000000002</v>
      </c>
      <c r="P13" s="229"/>
      <c r="Q13" s="281"/>
      <c r="R13" s="229">
        <f t="shared" si="4"/>
        <v>41097.917</v>
      </c>
      <c r="S13" s="415">
        <f t="shared" si="5"/>
        <v>0.11152086750461128</v>
      </c>
      <c r="T13" s="233">
        <v>39626.423</v>
      </c>
      <c r="U13" s="230">
        <v>18101.502</v>
      </c>
      <c r="V13" s="229">
        <v>1190.55</v>
      </c>
      <c r="W13" s="281"/>
      <c r="X13" s="229">
        <f t="shared" si="6"/>
        <v>58918.475000000006</v>
      </c>
      <c r="Y13" s="228">
        <f t="shared" si="7"/>
        <v>-0.30246129079206485</v>
      </c>
    </row>
    <row r="14" spans="1:25" ht="19.5" customHeight="1">
      <c r="A14" s="235" t="s">
        <v>206</v>
      </c>
      <c r="B14" s="233">
        <v>0</v>
      </c>
      <c r="C14" s="230">
        <v>0</v>
      </c>
      <c r="D14" s="229">
        <v>2222.183</v>
      </c>
      <c r="E14" s="281">
        <v>792.125</v>
      </c>
      <c r="F14" s="229">
        <f t="shared" si="0"/>
        <v>3014.308</v>
      </c>
      <c r="G14" s="232">
        <f t="shared" si="1"/>
        <v>0.0665171162784868</v>
      </c>
      <c r="H14" s="233"/>
      <c r="I14" s="230"/>
      <c r="J14" s="229">
        <v>999.941</v>
      </c>
      <c r="K14" s="281">
        <v>780.819</v>
      </c>
      <c r="L14" s="229">
        <f t="shared" si="2"/>
        <v>1780.76</v>
      </c>
      <c r="M14" s="395">
        <f t="shared" si="3"/>
        <v>0.6927087311035738</v>
      </c>
      <c r="N14" s="400"/>
      <c r="O14" s="230"/>
      <c r="P14" s="229">
        <v>10684.23</v>
      </c>
      <c r="Q14" s="281">
        <v>3828.6549999999997</v>
      </c>
      <c r="R14" s="229">
        <f t="shared" si="4"/>
        <v>14512.884999999998</v>
      </c>
      <c r="S14" s="415">
        <f t="shared" si="5"/>
        <v>0.03938130307661725</v>
      </c>
      <c r="T14" s="233"/>
      <c r="U14" s="230"/>
      <c r="V14" s="229">
        <v>9207.216</v>
      </c>
      <c r="W14" s="281">
        <v>3755.8080000000004</v>
      </c>
      <c r="X14" s="229">
        <f t="shared" si="6"/>
        <v>12963.024000000001</v>
      </c>
      <c r="Y14" s="228">
        <f t="shared" si="7"/>
        <v>0.11956014275681337</v>
      </c>
    </row>
    <row r="15" spans="1:25" ht="19.5" customHeight="1">
      <c r="A15" s="235" t="s">
        <v>207</v>
      </c>
      <c r="B15" s="233">
        <v>1828.7099999999998</v>
      </c>
      <c r="C15" s="230">
        <v>918.28</v>
      </c>
      <c r="D15" s="229">
        <v>0</v>
      </c>
      <c r="E15" s="281">
        <v>0</v>
      </c>
      <c r="F15" s="229">
        <f t="shared" si="0"/>
        <v>2746.99</v>
      </c>
      <c r="G15" s="232">
        <f t="shared" si="1"/>
        <v>0.06061817612727048</v>
      </c>
      <c r="H15" s="233">
        <v>1696.123</v>
      </c>
      <c r="I15" s="230">
        <v>1168.2559999999999</v>
      </c>
      <c r="J15" s="229"/>
      <c r="K15" s="281"/>
      <c r="L15" s="229">
        <f t="shared" si="2"/>
        <v>2864.379</v>
      </c>
      <c r="M15" s="395">
        <f t="shared" si="3"/>
        <v>-0.040982356035985545</v>
      </c>
      <c r="N15" s="400">
        <v>16858.252</v>
      </c>
      <c r="O15" s="230">
        <v>7603.735</v>
      </c>
      <c r="P15" s="229"/>
      <c r="Q15" s="281"/>
      <c r="R15" s="229">
        <f t="shared" si="4"/>
        <v>24461.987</v>
      </c>
      <c r="S15" s="415">
        <f t="shared" si="5"/>
        <v>0.06637859556547655</v>
      </c>
      <c r="T15" s="233">
        <v>14084.662999999999</v>
      </c>
      <c r="U15" s="230">
        <v>6124.812</v>
      </c>
      <c r="V15" s="229"/>
      <c r="W15" s="281"/>
      <c r="X15" s="229">
        <f t="shared" si="6"/>
        <v>20209.475</v>
      </c>
      <c r="Y15" s="228">
        <f t="shared" si="7"/>
        <v>0.21042169576399194</v>
      </c>
    </row>
    <row r="16" spans="1:25" ht="19.5" customHeight="1">
      <c r="A16" s="235" t="s">
        <v>209</v>
      </c>
      <c r="B16" s="233">
        <v>0</v>
      </c>
      <c r="C16" s="230">
        <v>0</v>
      </c>
      <c r="D16" s="229">
        <v>1053</v>
      </c>
      <c r="E16" s="281">
        <v>660</v>
      </c>
      <c r="F16" s="229">
        <f aca="true" t="shared" si="8" ref="F16:F22">SUM(B16:E16)</f>
        <v>1713</v>
      </c>
      <c r="G16" s="232">
        <f aca="true" t="shared" si="9" ref="G16:G22">F16/$F$9</f>
        <v>0.037800987883470395</v>
      </c>
      <c r="H16" s="233"/>
      <c r="I16" s="230"/>
      <c r="J16" s="229">
        <v>1092</v>
      </c>
      <c r="K16" s="281">
        <v>1077.946</v>
      </c>
      <c r="L16" s="229">
        <f aca="true" t="shared" si="10" ref="L16:L22">SUM(H16:K16)</f>
        <v>2169.946</v>
      </c>
      <c r="M16" s="395">
        <f aca="true" t="shared" si="11" ref="M16:M22">IF(ISERROR(F16/L16-1),"         /0",(F16/L16-1))</f>
        <v>-0.21057943377392796</v>
      </c>
      <c r="N16" s="400"/>
      <c r="O16" s="230"/>
      <c r="P16" s="229">
        <v>9438</v>
      </c>
      <c r="Q16" s="281">
        <v>5688.653</v>
      </c>
      <c r="R16" s="229">
        <f aca="true" t="shared" si="12" ref="R16:R22">SUM(N16:Q16)</f>
        <v>15126.653</v>
      </c>
      <c r="S16" s="415">
        <f aca="true" t="shared" si="13" ref="S16:S22">R16/$R$9</f>
        <v>0.04104678748076772</v>
      </c>
      <c r="T16" s="233"/>
      <c r="U16" s="230"/>
      <c r="V16" s="229">
        <v>7688.816999999999</v>
      </c>
      <c r="W16" s="281">
        <v>6671.595</v>
      </c>
      <c r="X16" s="229">
        <f aca="true" t="shared" si="14" ref="X16:X22">SUM(T16:W16)</f>
        <v>14360.412</v>
      </c>
      <c r="Y16" s="228">
        <f aca="true" t="shared" si="15" ref="Y16:Y22">IF(ISERROR(R16/X16-1),"         /0",IF(R16/X16&gt;5,"  *  ",(R16/X16-1)))</f>
        <v>0.05335787023380667</v>
      </c>
    </row>
    <row r="17" spans="1:25" ht="19.5" customHeight="1">
      <c r="A17" s="235" t="s">
        <v>212</v>
      </c>
      <c r="B17" s="233">
        <v>598.0070000000001</v>
      </c>
      <c r="C17" s="230">
        <v>200.491</v>
      </c>
      <c r="D17" s="229">
        <v>0</v>
      </c>
      <c r="E17" s="281">
        <v>0</v>
      </c>
      <c r="F17" s="229">
        <f t="shared" si="8"/>
        <v>798.498</v>
      </c>
      <c r="G17" s="232">
        <f t="shared" si="9"/>
        <v>0.01762055646408368</v>
      </c>
      <c r="H17" s="233">
        <v>2746.735</v>
      </c>
      <c r="I17" s="230">
        <v>840.326</v>
      </c>
      <c r="J17" s="229"/>
      <c r="K17" s="281"/>
      <c r="L17" s="229">
        <f t="shared" si="10"/>
        <v>3587.061</v>
      </c>
      <c r="M17" s="395">
        <f t="shared" si="11"/>
        <v>-0.7773949202425049</v>
      </c>
      <c r="N17" s="400">
        <v>9847.173999999999</v>
      </c>
      <c r="O17" s="230">
        <v>1375.21</v>
      </c>
      <c r="P17" s="229"/>
      <c r="Q17" s="281">
        <v>48.026</v>
      </c>
      <c r="R17" s="229">
        <f t="shared" si="12"/>
        <v>11270.409999999998</v>
      </c>
      <c r="S17" s="415">
        <f t="shared" si="13"/>
        <v>0.030582715428926623</v>
      </c>
      <c r="T17" s="233">
        <v>15936.601999999999</v>
      </c>
      <c r="U17" s="230">
        <v>4001.697</v>
      </c>
      <c r="V17" s="229"/>
      <c r="W17" s="281">
        <v>50.477</v>
      </c>
      <c r="X17" s="229">
        <f t="shared" si="14"/>
        <v>19988.775999999998</v>
      </c>
      <c r="Y17" s="228">
        <f t="shared" si="15"/>
        <v>-0.4361630747175316</v>
      </c>
    </row>
    <row r="18" spans="1:25" ht="19.5" customHeight="1">
      <c r="A18" s="235" t="s">
        <v>210</v>
      </c>
      <c r="B18" s="233">
        <v>668.847</v>
      </c>
      <c r="C18" s="230">
        <v>0</v>
      </c>
      <c r="D18" s="229">
        <v>0</v>
      </c>
      <c r="E18" s="281">
        <v>0</v>
      </c>
      <c r="F18" s="229">
        <f>SUM(B18:E18)</f>
        <v>668.847</v>
      </c>
      <c r="G18" s="232">
        <f>F18/$F$9</f>
        <v>0.01475953143192967</v>
      </c>
      <c r="H18" s="233">
        <v>699.249</v>
      </c>
      <c r="I18" s="230"/>
      <c r="J18" s="229"/>
      <c r="K18" s="281"/>
      <c r="L18" s="229">
        <f>SUM(H18:K18)</f>
        <v>699.249</v>
      </c>
      <c r="M18" s="395">
        <f>IF(ISERROR(F18/L18-1),"         /0",(F18/L18-1))</f>
        <v>-0.04347807433403561</v>
      </c>
      <c r="N18" s="400">
        <v>6676.151000000001</v>
      </c>
      <c r="O18" s="230"/>
      <c r="P18" s="229"/>
      <c r="Q18" s="281"/>
      <c r="R18" s="229">
        <f>SUM(N18:Q18)</f>
        <v>6676.151000000001</v>
      </c>
      <c r="S18" s="415">
        <f>R18/$R$9</f>
        <v>0.01811600697699054</v>
      </c>
      <c r="T18" s="233">
        <v>7356.685000000001</v>
      </c>
      <c r="U18" s="230"/>
      <c r="V18" s="229"/>
      <c r="W18" s="281"/>
      <c r="X18" s="229">
        <f>SUM(T18:W18)</f>
        <v>7356.685000000001</v>
      </c>
      <c r="Y18" s="228">
        <f>IF(ISERROR(R18/X18-1),"         /0",IF(R18/X18&gt;5,"  *  ",(R18/X18-1)))</f>
        <v>-0.09250552388745747</v>
      </c>
    </row>
    <row r="19" spans="1:25" ht="19.5" customHeight="1">
      <c r="A19" s="235" t="s">
        <v>161</v>
      </c>
      <c r="B19" s="233">
        <v>419.587</v>
      </c>
      <c r="C19" s="230">
        <v>235.97699999999998</v>
      </c>
      <c r="D19" s="229">
        <v>0</v>
      </c>
      <c r="E19" s="281">
        <v>0</v>
      </c>
      <c r="F19" s="229">
        <f t="shared" si="8"/>
        <v>655.564</v>
      </c>
      <c r="G19" s="232">
        <f t="shared" si="9"/>
        <v>0.014466413789164849</v>
      </c>
      <c r="H19" s="233">
        <v>449.59</v>
      </c>
      <c r="I19" s="230">
        <v>305.075</v>
      </c>
      <c r="J19" s="229">
        <v>0</v>
      </c>
      <c r="K19" s="281">
        <v>0</v>
      </c>
      <c r="L19" s="229">
        <f t="shared" si="10"/>
        <v>754.665</v>
      </c>
      <c r="M19" s="395">
        <f t="shared" si="11"/>
        <v>-0.13131786951826308</v>
      </c>
      <c r="N19" s="400">
        <v>4203.999</v>
      </c>
      <c r="O19" s="230">
        <v>1848.9579999999999</v>
      </c>
      <c r="P19" s="229">
        <v>0</v>
      </c>
      <c r="Q19" s="281">
        <v>0</v>
      </c>
      <c r="R19" s="229">
        <f t="shared" si="12"/>
        <v>6052.956999999999</v>
      </c>
      <c r="S19" s="415">
        <f t="shared" si="13"/>
        <v>0.016424944738880787</v>
      </c>
      <c r="T19" s="233">
        <v>3630.512000000001</v>
      </c>
      <c r="U19" s="230">
        <v>2358.8930000000005</v>
      </c>
      <c r="V19" s="229">
        <v>0</v>
      </c>
      <c r="W19" s="281">
        <v>0</v>
      </c>
      <c r="X19" s="229">
        <f t="shared" si="14"/>
        <v>5989.405000000002</v>
      </c>
      <c r="Y19" s="228">
        <f t="shared" si="15"/>
        <v>0.01061073679271951</v>
      </c>
    </row>
    <row r="20" spans="1:25" ht="19.5" customHeight="1">
      <c r="A20" s="235" t="s">
        <v>215</v>
      </c>
      <c r="B20" s="233">
        <v>294.948</v>
      </c>
      <c r="C20" s="230">
        <v>166.589</v>
      </c>
      <c r="D20" s="229">
        <v>0</v>
      </c>
      <c r="E20" s="281">
        <v>0</v>
      </c>
      <c r="F20" s="229">
        <f>SUM(B20:E20)</f>
        <v>461.537</v>
      </c>
      <c r="G20" s="232">
        <f t="shared" si="9"/>
        <v>0.01018479541434517</v>
      </c>
      <c r="H20" s="233">
        <v>338.259</v>
      </c>
      <c r="I20" s="230">
        <v>127.284</v>
      </c>
      <c r="J20" s="229"/>
      <c r="K20" s="281"/>
      <c r="L20" s="229">
        <f>SUM(H20:K20)</f>
        <v>465.543</v>
      </c>
      <c r="M20" s="395">
        <f>IF(ISERROR(F20/L20-1),"         /0",(F20/L20-1))</f>
        <v>-0.0086050053378528</v>
      </c>
      <c r="N20" s="400">
        <v>2682.6620000000003</v>
      </c>
      <c r="O20" s="230">
        <v>1052.867</v>
      </c>
      <c r="P20" s="229"/>
      <c r="Q20" s="281"/>
      <c r="R20" s="229">
        <f>SUM(N20:Q20)</f>
        <v>3735.5290000000005</v>
      </c>
      <c r="S20" s="415">
        <f t="shared" si="13"/>
        <v>0.010136509708475811</v>
      </c>
      <c r="T20" s="233">
        <v>2848.433</v>
      </c>
      <c r="U20" s="230">
        <v>983.8060000000002</v>
      </c>
      <c r="V20" s="229"/>
      <c r="W20" s="281"/>
      <c r="X20" s="229">
        <f>SUM(T20:W20)</f>
        <v>3832.239</v>
      </c>
      <c r="Y20" s="228">
        <f>IF(ISERROR(R20/X20-1),"         /0",IF(R20/X20&gt;5,"  *  ",(R20/X20-1)))</f>
        <v>-0.025235899953003904</v>
      </c>
    </row>
    <row r="21" spans="1:25" ht="19.5" customHeight="1">
      <c r="A21" s="235" t="s">
        <v>208</v>
      </c>
      <c r="B21" s="233">
        <v>56.016</v>
      </c>
      <c r="C21" s="230">
        <v>228.48</v>
      </c>
      <c r="D21" s="229">
        <v>0</v>
      </c>
      <c r="E21" s="281">
        <v>0</v>
      </c>
      <c r="F21" s="229">
        <f t="shared" si="8"/>
        <v>284.496</v>
      </c>
      <c r="G21" s="232">
        <f t="shared" si="9"/>
        <v>0.006278009252128309</v>
      </c>
      <c r="H21" s="233">
        <v>77.835</v>
      </c>
      <c r="I21" s="230">
        <v>406.885</v>
      </c>
      <c r="J21" s="229"/>
      <c r="K21" s="281"/>
      <c r="L21" s="229">
        <f t="shared" si="10"/>
        <v>484.71999999999997</v>
      </c>
      <c r="M21" s="395">
        <f t="shared" si="11"/>
        <v>-0.4130714639379436</v>
      </c>
      <c r="N21" s="400">
        <v>723.048</v>
      </c>
      <c r="O21" s="230">
        <v>3037.2389999999996</v>
      </c>
      <c r="P21" s="229"/>
      <c r="Q21" s="281"/>
      <c r="R21" s="229">
        <f t="shared" si="12"/>
        <v>3760.2869999999994</v>
      </c>
      <c r="S21" s="415">
        <f t="shared" si="13"/>
        <v>0.010203691547343194</v>
      </c>
      <c r="T21" s="233">
        <v>646.932</v>
      </c>
      <c r="U21" s="230">
        <v>3386.0689999999995</v>
      </c>
      <c r="V21" s="229"/>
      <c r="W21" s="281"/>
      <c r="X21" s="229">
        <f t="shared" si="14"/>
        <v>4033.0009999999993</v>
      </c>
      <c r="Y21" s="228">
        <f t="shared" si="15"/>
        <v>-0.06762061303728906</v>
      </c>
    </row>
    <row r="22" spans="1:25" ht="19.5" customHeight="1">
      <c r="A22" s="235" t="s">
        <v>181</v>
      </c>
      <c r="B22" s="233">
        <v>104.90200000000002</v>
      </c>
      <c r="C22" s="230">
        <v>133.376</v>
      </c>
      <c r="D22" s="229">
        <v>0</v>
      </c>
      <c r="E22" s="281">
        <v>0</v>
      </c>
      <c r="F22" s="229">
        <f t="shared" si="8"/>
        <v>238.27800000000002</v>
      </c>
      <c r="G22" s="232">
        <f t="shared" si="9"/>
        <v>0.00525811079445275</v>
      </c>
      <c r="H22" s="233">
        <v>68.548</v>
      </c>
      <c r="I22" s="230">
        <v>119.648</v>
      </c>
      <c r="J22" s="229"/>
      <c r="K22" s="281"/>
      <c r="L22" s="229">
        <f t="shared" si="10"/>
        <v>188.196</v>
      </c>
      <c r="M22" s="395">
        <f t="shared" si="11"/>
        <v>0.26611617675189714</v>
      </c>
      <c r="N22" s="400">
        <v>1105.199</v>
      </c>
      <c r="O22" s="230">
        <v>1169.1209999999996</v>
      </c>
      <c r="P22" s="229"/>
      <c r="Q22" s="281"/>
      <c r="R22" s="229">
        <f t="shared" si="12"/>
        <v>2274.3199999999997</v>
      </c>
      <c r="S22" s="415">
        <f t="shared" si="13"/>
        <v>0.006171459721014266</v>
      </c>
      <c r="T22" s="233">
        <v>662.4340000000001</v>
      </c>
      <c r="U22" s="230">
        <v>1197.9579999999999</v>
      </c>
      <c r="V22" s="229"/>
      <c r="W22" s="281"/>
      <c r="X22" s="229">
        <f t="shared" si="14"/>
        <v>1860.3919999999998</v>
      </c>
      <c r="Y22" s="228">
        <f t="shared" si="15"/>
        <v>0.22249504405523135</v>
      </c>
    </row>
    <row r="23" spans="1:25" ht="19.5" customHeight="1">
      <c r="A23" s="235" t="s">
        <v>197</v>
      </c>
      <c r="B23" s="233">
        <v>86.018</v>
      </c>
      <c r="C23" s="230">
        <v>124.927</v>
      </c>
      <c r="D23" s="229">
        <v>0</v>
      </c>
      <c r="E23" s="281">
        <v>0</v>
      </c>
      <c r="F23" s="229">
        <f t="shared" si="0"/>
        <v>210.945</v>
      </c>
      <c r="G23" s="232">
        <f t="shared" si="1"/>
        <v>0.004654950022812996</v>
      </c>
      <c r="H23" s="233">
        <v>122.781</v>
      </c>
      <c r="I23" s="230">
        <v>159.77</v>
      </c>
      <c r="J23" s="229"/>
      <c r="K23" s="281"/>
      <c r="L23" s="229">
        <f t="shared" si="2"/>
        <v>282.55100000000004</v>
      </c>
      <c r="M23" s="395">
        <f t="shared" si="3"/>
        <v>-0.2534268149820742</v>
      </c>
      <c r="N23" s="400">
        <v>675.236</v>
      </c>
      <c r="O23" s="230">
        <v>902.5930000000001</v>
      </c>
      <c r="P23" s="229"/>
      <c r="Q23" s="281"/>
      <c r="R23" s="229">
        <f t="shared" si="4"/>
        <v>1577.8290000000002</v>
      </c>
      <c r="S23" s="415">
        <f t="shared" si="5"/>
        <v>0.004281503095495894</v>
      </c>
      <c r="T23" s="233">
        <v>758.0070000000001</v>
      </c>
      <c r="U23" s="230">
        <v>846.545</v>
      </c>
      <c r="V23" s="229"/>
      <c r="W23" s="281"/>
      <c r="X23" s="229">
        <f t="shared" si="6"/>
        <v>1604.5520000000001</v>
      </c>
      <c r="Y23" s="228">
        <f t="shared" si="7"/>
        <v>-0.016654492967507428</v>
      </c>
    </row>
    <row r="24" spans="1:25" ht="19.5" customHeight="1">
      <c r="A24" s="235" t="s">
        <v>186</v>
      </c>
      <c r="B24" s="233">
        <v>84.693</v>
      </c>
      <c r="C24" s="230">
        <v>4.53</v>
      </c>
      <c r="D24" s="229">
        <v>0</v>
      </c>
      <c r="E24" s="281">
        <v>0</v>
      </c>
      <c r="F24" s="229">
        <f t="shared" si="0"/>
        <v>89.223</v>
      </c>
      <c r="G24" s="232">
        <f t="shared" si="1"/>
        <v>0.001968895237552177</v>
      </c>
      <c r="H24" s="233">
        <v>54.327</v>
      </c>
      <c r="I24" s="230">
        <v>11.844</v>
      </c>
      <c r="J24" s="229"/>
      <c r="K24" s="281"/>
      <c r="L24" s="229">
        <f t="shared" si="2"/>
        <v>66.17099999999999</v>
      </c>
      <c r="M24" s="395">
        <f t="shared" si="3"/>
        <v>0.3483701319309065</v>
      </c>
      <c r="N24" s="400">
        <v>568.062</v>
      </c>
      <c r="O24" s="230">
        <v>37.273999999999994</v>
      </c>
      <c r="P24" s="229"/>
      <c r="Q24" s="281"/>
      <c r="R24" s="229">
        <f t="shared" si="4"/>
        <v>605.336</v>
      </c>
      <c r="S24" s="415">
        <f t="shared" si="5"/>
        <v>0.0016426038295753863</v>
      </c>
      <c r="T24" s="233">
        <v>444.04</v>
      </c>
      <c r="U24" s="230">
        <v>31.543999999999997</v>
      </c>
      <c r="V24" s="229"/>
      <c r="W24" s="281"/>
      <c r="X24" s="229">
        <f t="shared" si="6"/>
        <v>475.584</v>
      </c>
      <c r="Y24" s="228">
        <f t="shared" si="7"/>
        <v>0.27282667204952227</v>
      </c>
    </row>
    <row r="25" spans="1:25" ht="19.5" customHeight="1" thickBot="1">
      <c r="A25" s="235" t="s">
        <v>172</v>
      </c>
      <c r="B25" s="233">
        <v>48.854</v>
      </c>
      <c r="C25" s="230">
        <v>14.178</v>
      </c>
      <c r="D25" s="229">
        <v>0.29</v>
      </c>
      <c r="E25" s="281">
        <v>0.08</v>
      </c>
      <c r="F25" s="229">
        <f t="shared" si="0"/>
        <v>63.401999999999994</v>
      </c>
      <c r="G25" s="232">
        <f t="shared" si="1"/>
        <v>0.0013990999613472212</v>
      </c>
      <c r="H25" s="233">
        <v>35.897999999999996</v>
      </c>
      <c r="I25" s="230">
        <v>35.756</v>
      </c>
      <c r="J25" s="229">
        <v>250.706</v>
      </c>
      <c r="K25" s="281">
        <v>24.603000000000005</v>
      </c>
      <c r="L25" s="229">
        <f t="shared" si="2"/>
        <v>346.963</v>
      </c>
      <c r="M25" s="395">
        <f t="shared" si="3"/>
        <v>-0.8172658179690631</v>
      </c>
      <c r="N25" s="400">
        <v>1048.31</v>
      </c>
      <c r="O25" s="230">
        <v>221.931</v>
      </c>
      <c r="P25" s="229">
        <v>604.523</v>
      </c>
      <c r="Q25" s="281">
        <v>201.43999999999997</v>
      </c>
      <c r="R25" s="229">
        <f t="shared" si="4"/>
        <v>2076.204</v>
      </c>
      <c r="S25" s="415">
        <f t="shared" si="5"/>
        <v>0.005633863905962533</v>
      </c>
      <c r="T25" s="233">
        <v>667.742</v>
      </c>
      <c r="U25" s="230">
        <v>435.70799999999997</v>
      </c>
      <c r="V25" s="229">
        <v>1832.3129999999999</v>
      </c>
      <c r="W25" s="281">
        <v>264.48299999999995</v>
      </c>
      <c r="X25" s="229">
        <f t="shared" si="6"/>
        <v>3200.246</v>
      </c>
      <c r="Y25" s="228">
        <f t="shared" si="7"/>
        <v>-0.35123612372298874</v>
      </c>
    </row>
    <row r="26" spans="1:25" s="236" customFormat="1" ht="19.5" customHeight="1">
      <c r="A26" s="243" t="s">
        <v>60</v>
      </c>
      <c r="B26" s="240">
        <f>SUM(B27:B45)</f>
        <v>4686.831</v>
      </c>
      <c r="C26" s="239">
        <f>SUM(C27:C45)</f>
        <v>4117.102</v>
      </c>
      <c r="D26" s="238">
        <f>SUM(D27:D45)</f>
        <v>111.862</v>
      </c>
      <c r="E26" s="310">
        <f>SUM(E27:E45)</f>
        <v>501.641</v>
      </c>
      <c r="F26" s="238">
        <f t="shared" si="0"/>
        <v>9417.436</v>
      </c>
      <c r="G26" s="241">
        <f t="shared" si="1"/>
        <v>0.20781575255654286</v>
      </c>
      <c r="H26" s="240">
        <f>SUM(H27:H45)</f>
        <v>3692.3170000000005</v>
      </c>
      <c r="I26" s="239">
        <f>SUM(I27:I45)</f>
        <v>5011.338</v>
      </c>
      <c r="J26" s="238">
        <f>SUM(J27:J45)</f>
        <v>34.781000000000006</v>
      </c>
      <c r="K26" s="310">
        <f>SUM(K27:K45)</f>
        <v>650.4550000000002</v>
      </c>
      <c r="L26" s="238">
        <f t="shared" si="2"/>
        <v>9388.891000000001</v>
      </c>
      <c r="M26" s="394">
        <f t="shared" si="3"/>
        <v>0.0030402951743713214</v>
      </c>
      <c r="N26" s="399">
        <f>SUM(N27:N45)</f>
        <v>29643.966999999997</v>
      </c>
      <c r="O26" s="239">
        <f>SUM(O27:O45)</f>
        <v>33400.009</v>
      </c>
      <c r="P26" s="238">
        <f>SUM(P27:P45)</f>
        <v>705.3990000000001</v>
      </c>
      <c r="Q26" s="310">
        <f>SUM(Q27:Q45)</f>
        <v>4168.264999999999</v>
      </c>
      <c r="R26" s="238">
        <f t="shared" si="4"/>
        <v>67917.63999999998</v>
      </c>
      <c r="S26" s="414">
        <f t="shared" si="5"/>
        <v>0.18429727549612515</v>
      </c>
      <c r="T26" s="240">
        <f>SUM(T27:T45)</f>
        <v>27744.877</v>
      </c>
      <c r="U26" s="239">
        <f>SUM(U27:U45)</f>
        <v>39099.848000000005</v>
      </c>
      <c r="V26" s="238">
        <f>SUM(V27:V45)</f>
        <v>157.575</v>
      </c>
      <c r="W26" s="310">
        <f>SUM(W27:W45)</f>
        <v>3080.084</v>
      </c>
      <c r="X26" s="238">
        <f t="shared" si="6"/>
        <v>70082.384</v>
      </c>
      <c r="Y26" s="237">
        <f t="shared" si="7"/>
        <v>-0.03088856109689453</v>
      </c>
    </row>
    <row r="27" spans="1:25" ht="19.5" customHeight="1">
      <c r="A27" s="250" t="s">
        <v>177</v>
      </c>
      <c r="B27" s="247">
        <v>1522.173</v>
      </c>
      <c r="C27" s="245">
        <v>1220.378</v>
      </c>
      <c r="D27" s="246">
        <v>0</v>
      </c>
      <c r="E27" s="293">
        <v>0</v>
      </c>
      <c r="F27" s="246">
        <f t="shared" si="0"/>
        <v>2742.551</v>
      </c>
      <c r="G27" s="248">
        <f t="shared" si="1"/>
        <v>0.0605202201522473</v>
      </c>
      <c r="H27" s="247">
        <v>1012.292</v>
      </c>
      <c r="I27" s="245">
        <v>1153.892</v>
      </c>
      <c r="J27" s="246"/>
      <c r="K27" s="245"/>
      <c r="L27" s="246">
        <f t="shared" si="2"/>
        <v>2166.184</v>
      </c>
      <c r="M27" s="396">
        <f t="shared" si="3"/>
        <v>0.2660748117426772</v>
      </c>
      <c r="N27" s="401">
        <v>8340.321000000004</v>
      </c>
      <c r="O27" s="245">
        <v>8676.516</v>
      </c>
      <c r="P27" s="246"/>
      <c r="Q27" s="245"/>
      <c r="R27" s="246">
        <f t="shared" si="4"/>
        <v>17016.837000000003</v>
      </c>
      <c r="S27" s="416">
        <f t="shared" si="5"/>
        <v>0.046175878559114494</v>
      </c>
      <c r="T27" s="247">
        <v>8900.895999999999</v>
      </c>
      <c r="U27" s="245">
        <v>9241.884999999998</v>
      </c>
      <c r="V27" s="246"/>
      <c r="W27" s="293"/>
      <c r="X27" s="246">
        <f t="shared" si="6"/>
        <v>18142.780999999995</v>
      </c>
      <c r="Y27" s="244">
        <f t="shared" si="7"/>
        <v>-0.062060165969042624</v>
      </c>
    </row>
    <row r="28" spans="1:25" ht="19.5" customHeight="1">
      <c r="A28" s="250" t="s">
        <v>161</v>
      </c>
      <c r="B28" s="247">
        <v>1389.98</v>
      </c>
      <c r="C28" s="245">
        <v>854.174</v>
      </c>
      <c r="D28" s="246">
        <v>0</v>
      </c>
      <c r="E28" s="293">
        <v>0</v>
      </c>
      <c r="F28" s="246">
        <f t="shared" si="0"/>
        <v>2244.154</v>
      </c>
      <c r="G28" s="248">
        <f t="shared" si="1"/>
        <v>0.0495220304510459</v>
      </c>
      <c r="H28" s="247">
        <v>1463.1340000000002</v>
      </c>
      <c r="I28" s="245">
        <v>1126.925</v>
      </c>
      <c r="J28" s="246">
        <v>0</v>
      </c>
      <c r="K28" s="245">
        <v>0</v>
      </c>
      <c r="L28" s="246">
        <f t="shared" si="2"/>
        <v>2590.059</v>
      </c>
      <c r="M28" s="396">
        <f t="shared" si="3"/>
        <v>-0.13355101177231876</v>
      </c>
      <c r="N28" s="401">
        <v>10486.433999999997</v>
      </c>
      <c r="O28" s="245">
        <v>6492.125999999999</v>
      </c>
      <c r="P28" s="246">
        <v>0</v>
      </c>
      <c r="Q28" s="245">
        <v>0</v>
      </c>
      <c r="R28" s="246">
        <f t="shared" si="4"/>
        <v>16978.559999999998</v>
      </c>
      <c r="S28" s="416">
        <f t="shared" si="5"/>
        <v>0.04607201236449751</v>
      </c>
      <c r="T28" s="247">
        <v>10098.826000000001</v>
      </c>
      <c r="U28" s="245">
        <v>7165.746000000001</v>
      </c>
      <c r="V28" s="246">
        <v>0</v>
      </c>
      <c r="W28" s="245">
        <v>0</v>
      </c>
      <c r="X28" s="246">
        <f t="shared" si="6"/>
        <v>17264.572</v>
      </c>
      <c r="Y28" s="244">
        <f t="shared" si="7"/>
        <v>-0.016566411261165537</v>
      </c>
    </row>
    <row r="29" spans="1:25" ht="19.5" customHeight="1">
      <c r="A29" s="250" t="s">
        <v>194</v>
      </c>
      <c r="B29" s="247">
        <v>541.374</v>
      </c>
      <c r="C29" s="245">
        <v>258.104</v>
      </c>
      <c r="D29" s="246">
        <v>0</v>
      </c>
      <c r="E29" s="293">
        <v>0</v>
      </c>
      <c r="F29" s="246">
        <f>SUM(B29:E29)</f>
        <v>799.4780000000001</v>
      </c>
      <c r="G29" s="248">
        <f>F29/$F$9</f>
        <v>0.017642182248161793</v>
      </c>
      <c r="H29" s="247">
        <v>256.854</v>
      </c>
      <c r="I29" s="245">
        <v>304.964</v>
      </c>
      <c r="J29" s="246"/>
      <c r="K29" s="245"/>
      <c r="L29" s="246">
        <f>SUM(H29:K29)</f>
        <v>561.818</v>
      </c>
      <c r="M29" s="396">
        <f>IF(ISERROR(F29/L29-1),"         /0",(F29/L29-1))</f>
        <v>0.4230195543752604</v>
      </c>
      <c r="N29" s="401">
        <v>2761.5069999999996</v>
      </c>
      <c r="O29" s="245">
        <v>3110.8909999999996</v>
      </c>
      <c r="P29" s="246"/>
      <c r="Q29" s="245"/>
      <c r="R29" s="246">
        <f>SUM(N29:Q29)</f>
        <v>5872.397999999999</v>
      </c>
      <c r="S29" s="416">
        <f>R29/$R$9</f>
        <v>0.015934990556634394</v>
      </c>
      <c r="T29" s="247">
        <v>1066.6609999999998</v>
      </c>
      <c r="U29" s="245">
        <v>1898.065</v>
      </c>
      <c r="V29" s="246"/>
      <c r="W29" s="245"/>
      <c r="X29" s="246">
        <f>SUM(T29:W29)</f>
        <v>2964.7259999999997</v>
      </c>
      <c r="Y29" s="244">
        <f>IF(ISERROR(R29/X29-1),"         /0",IF(R29/X29&gt;5,"  *  ",(R29/X29-1)))</f>
        <v>0.9807557258242414</v>
      </c>
    </row>
    <row r="30" spans="1:25" ht="19.5" customHeight="1">
      <c r="A30" s="250" t="s">
        <v>204</v>
      </c>
      <c r="B30" s="247">
        <v>100.024</v>
      </c>
      <c r="C30" s="245">
        <v>419.21100000000007</v>
      </c>
      <c r="D30" s="246">
        <v>0</v>
      </c>
      <c r="E30" s="293">
        <v>0</v>
      </c>
      <c r="F30" s="246">
        <f t="shared" si="0"/>
        <v>519.2350000000001</v>
      </c>
      <c r="G30" s="248">
        <f t="shared" si="1"/>
        <v>0.011458024485507154</v>
      </c>
      <c r="H30" s="247">
        <v>0</v>
      </c>
      <c r="I30" s="245">
        <v>980.7080000000001</v>
      </c>
      <c r="J30" s="246"/>
      <c r="K30" s="245"/>
      <c r="L30" s="246">
        <f t="shared" si="2"/>
        <v>980.7080000000001</v>
      </c>
      <c r="M30" s="396">
        <f t="shared" si="3"/>
        <v>-0.47055086733258</v>
      </c>
      <c r="N30" s="401">
        <v>423.179</v>
      </c>
      <c r="O30" s="245">
        <v>4464.406999999999</v>
      </c>
      <c r="P30" s="246"/>
      <c r="Q30" s="245"/>
      <c r="R30" s="246">
        <f t="shared" si="4"/>
        <v>4887.585999999999</v>
      </c>
      <c r="S30" s="416">
        <f t="shared" si="5"/>
        <v>0.013262663183717873</v>
      </c>
      <c r="T30" s="247">
        <v>45.232</v>
      </c>
      <c r="U30" s="245">
        <v>8978.511999999999</v>
      </c>
      <c r="V30" s="246"/>
      <c r="W30" s="245"/>
      <c r="X30" s="246">
        <f t="shared" si="6"/>
        <v>9023.743999999999</v>
      </c>
      <c r="Y30" s="244">
        <f t="shared" si="7"/>
        <v>-0.45836384542823905</v>
      </c>
    </row>
    <row r="31" spans="1:25" ht="19.5" customHeight="1">
      <c r="A31" s="250" t="s">
        <v>210</v>
      </c>
      <c r="B31" s="247">
        <v>376.891</v>
      </c>
      <c r="C31" s="245">
        <v>112.95700000000001</v>
      </c>
      <c r="D31" s="246">
        <v>0</v>
      </c>
      <c r="E31" s="293">
        <v>0</v>
      </c>
      <c r="F31" s="246">
        <f aca="true" t="shared" si="16" ref="F31:F37">SUM(B31:E31)</f>
        <v>489.848</v>
      </c>
      <c r="G31" s="248">
        <f aca="true" t="shared" si="17" ref="G31:G37">F31/$F$9</f>
        <v>0.010809537835809811</v>
      </c>
      <c r="H31" s="247"/>
      <c r="I31" s="245"/>
      <c r="J31" s="246"/>
      <c r="K31" s="245"/>
      <c r="L31" s="246">
        <f aca="true" t="shared" si="18" ref="L31:L37">SUM(H31:K31)</f>
        <v>0</v>
      </c>
      <c r="M31" s="396" t="str">
        <f aca="true" t="shared" si="19" ref="M31:M37">IF(ISERROR(F31/L31-1),"         /0",(F31/L31-1))</f>
        <v>         /0</v>
      </c>
      <c r="N31" s="401">
        <v>376.891</v>
      </c>
      <c r="O31" s="245">
        <v>115.126</v>
      </c>
      <c r="P31" s="246"/>
      <c r="Q31" s="245"/>
      <c r="R31" s="246">
        <f aca="true" t="shared" si="20" ref="R31:R37">SUM(N31:Q31)</f>
        <v>492.01700000000005</v>
      </c>
      <c r="S31" s="416">
        <f aca="true" t="shared" si="21" ref="S31:S37">R31/$R$9</f>
        <v>0.0013351081191539788</v>
      </c>
      <c r="T31" s="247"/>
      <c r="U31" s="245">
        <v>123.02900000000001</v>
      </c>
      <c r="V31" s="246"/>
      <c r="W31" s="245"/>
      <c r="X31" s="246">
        <f aca="true" t="shared" si="22" ref="X31:X37">SUM(T31:W31)</f>
        <v>123.02900000000001</v>
      </c>
      <c r="Y31" s="244">
        <f aca="true" t="shared" si="23" ref="Y31:Y37">IF(ISERROR(R31/X31-1),"         /0",IF(R31/X31&gt;5,"  *  ",(R31/X31-1)))</f>
        <v>2.9991953116744834</v>
      </c>
    </row>
    <row r="32" spans="1:25" ht="19.5" customHeight="1">
      <c r="A32" s="250" t="s">
        <v>208</v>
      </c>
      <c r="B32" s="247">
        <v>0</v>
      </c>
      <c r="C32" s="245">
        <v>409.375</v>
      </c>
      <c r="D32" s="246">
        <v>0</v>
      </c>
      <c r="E32" s="293">
        <v>0</v>
      </c>
      <c r="F32" s="246">
        <f t="shared" si="16"/>
        <v>409.375</v>
      </c>
      <c r="G32" s="248">
        <f t="shared" si="17"/>
        <v>0.009033729956097894</v>
      </c>
      <c r="H32" s="247">
        <v>0</v>
      </c>
      <c r="I32" s="245">
        <v>300.98900000000003</v>
      </c>
      <c r="J32" s="246"/>
      <c r="K32" s="245"/>
      <c r="L32" s="246">
        <f t="shared" si="18"/>
        <v>300.98900000000003</v>
      </c>
      <c r="M32" s="396">
        <f t="shared" si="19"/>
        <v>0.36009953852134124</v>
      </c>
      <c r="N32" s="401">
        <v>0</v>
      </c>
      <c r="O32" s="245">
        <v>2001.567</v>
      </c>
      <c r="P32" s="246"/>
      <c r="Q32" s="245"/>
      <c r="R32" s="246">
        <f t="shared" si="20"/>
        <v>2001.567</v>
      </c>
      <c r="S32" s="416">
        <f t="shared" si="21"/>
        <v>0.0054313333741124225</v>
      </c>
      <c r="T32" s="247">
        <v>0</v>
      </c>
      <c r="U32" s="245">
        <v>2324.999</v>
      </c>
      <c r="V32" s="246"/>
      <c r="W32" s="245"/>
      <c r="X32" s="246">
        <f t="shared" si="22"/>
        <v>2324.999</v>
      </c>
      <c r="Y32" s="244">
        <f t="shared" si="23"/>
        <v>-0.13911059746692356</v>
      </c>
    </row>
    <row r="33" spans="1:25" ht="19.5" customHeight="1">
      <c r="A33" s="250" t="s">
        <v>211</v>
      </c>
      <c r="B33" s="247">
        <v>255.909</v>
      </c>
      <c r="C33" s="245">
        <v>129.57299999999998</v>
      </c>
      <c r="D33" s="246">
        <v>0</v>
      </c>
      <c r="E33" s="293">
        <v>0</v>
      </c>
      <c r="F33" s="246">
        <f t="shared" si="16"/>
        <v>385.48199999999997</v>
      </c>
      <c r="G33" s="248">
        <f t="shared" si="17"/>
        <v>0.008506480099997627</v>
      </c>
      <c r="H33" s="247">
        <v>317.683</v>
      </c>
      <c r="I33" s="245">
        <v>129.207</v>
      </c>
      <c r="J33" s="246"/>
      <c r="K33" s="245"/>
      <c r="L33" s="246">
        <f t="shared" si="18"/>
        <v>446.89</v>
      </c>
      <c r="M33" s="396">
        <f t="shared" si="19"/>
        <v>-0.13741189106939067</v>
      </c>
      <c r="N33" s="401">
        <v>1953.4569999999999</v>
      </c>
      <c r="O33" s="245">
        <v>1034.401</v>
      </c>
      <c r="P33" s="246"/>
      <c r="Q33" s="245"/>
      <c r="R33" s="246">
        <f t="shared" si="20"/>
        <v>2987.858</v>
      </c>
      <c r="S33" s="416">
        <f t="shared" si="21"/>
        <v>0.008107674073617718</v>
      </c>
      <c r="T33" s="247">
        <v>2639.455</v>
      </c>
      <c r="U33" s="245">
        <v>1025.4750000000001</v>
      </c>
      <c r="V33" s="246"/>
      <c r="W33" s="245"/>
      <c r="X33" s="246">
        <f t="shared" si="22"/>
        <v>3664.9300000000003</v>
      </c>
      <c r="Y33" s="244">
        <f t="shared" si="23"/>
        <v>-0.18474350124013283</v>
      </c>
    </row>
    <row r="34" spans="1:25" ht="19.5" customHeight="1">
      <c r="A34" s="250" t="s">
        <v>180</v>
      </c>
      <c r="B34" s="247">
        <v>94.683</v>
      </c>
      <c r="C34" s="245">
        <v>218.02900000000002</v>
      </c>
      <c r="D34" s="246">
        <v>0</v>
      </c>
      <c r="E34" s="293">
        <v>0</v>
      </c>
      <c r="F34" s="246">
        <f t="shared" si="16"/>
        <v>312.71200000000005</v>
      </c>
      <c r="G34" s="248">
        <f t="shared" si="17"/>
        <v>0.006900655296564972</v>
      </c>
      <c r="H34" s="247">
        <v>84.88000000000001</v>
      </c>
      <c r="I34" s="245">
        <v>249.568</v>
      </c>
      <c r="J34" s="246"/>
      <c r="K34" s="245"/>
      <c r="L34" s="246">
        <f t="shared" si="18"/>
        <v>334.44800000000004</v>
      </c>
      <c r="M34" s="396">
        <f t="shared" si="19"/>
        <v>-0.06499067119552215</v>
      </c>
      <c r="N34" s="401">
        <v>770.779</v>
      </c>
      <c r="O34" s="245">
        <v>1956.4530000000004</v>
      </c>
      <c r="P34" s="246"/>
      <c r="Q34" s="245"/>
      <c r="R34" s="246">
        <f t="shared" si="20"/>
        <v>2727.2320000000004</v>
      </c>
      <c r="S34" s="416">
        <f t="shared" si="21"/>
        <v>0.007400454833911317</v>
      </c>
      <c r="T34" s="247">
        <v>708.648</v>
      </c>
      <c r="U34" s="245">
        <v>2025.204</v>
      </c>
      <c r="V34" s="246"/>
      <c r="W34" s="245"/>
      <c r="X34" s="246">
        <f t="shared" si="22"/>
        <v>2733.852</v>
      </c>
      <c r="Y34" s="244">
        <f t="shared" si="23"/>
        <v>-0.0024214917266917046</v>
      </c>
    </row>
    <row r="35" spans="1:25" ht="19.5" customHeight="1">
      <c r="A35" s="250" t="s">
        <v>207</v>
      </c>
      <c r="B35" s="247">
        <v>0</v>
      </c>
      <c r="C35" s="245">
        <v>216.89600000000002</v>
      </c>
      <c r="D35" s="246">
        <v>0</v>
      </c>
      <c r="E35" s="293">
        <v>0</v>
      </c>
      <c r="F35" s="246">
        <f t="shared" si="16"/>
        <v>216.89600000000002</v>
      </c>
      <c r="G35" s="248">
        <f t="shared" si="17"/>
        <v>0.004786271493270984</v>
      </c>
      <c r="H35" s="247"/>
      <c r="I35" s="245">
        <v>350.94199999999995</v>
      </c>
      <c r="J35" s="246"/>
      <c r="K35" s="245"/>
      <c r="L35" s="246">
        <f t="shared" si="18"/>
        <v>350.94199999999995</v>
      </c>
      <c r="M35" s="396">
        <f t="shared" si="19"/>
        <v>-0.3819605518860665</v>
      </c>
      <c r="N35" s="401"/>
      <c r="O35" s="245">
        <v>1695.088</v>
      </c>
      <c r="P35" s="246"/>
      <c r="Q35" s="245"/>
      <c r="R35" s="246">
        <f t="shared" si="20"/>
        <v>1695.088</v>
      </c>
      <c r="S35" s="416">
        <f t="shared" si="21"/>
        <v>0.004599690155991519</v>
      </c>
      <c r="T35" s="247"/>
      <c r="U35" s="245">
        <v>2365.207</v>
      </c>
      <c r="V35" s="246"/>
      <c r="W35" s="245"/>
      <c r="X35" s="246">
        <f t="shared" si="22"/>
        <v>2365.207</v>
      </c>
      <c r="Y35" s="244">
        <f t="shared" si="23"/>
        <v>-0.28332361607250445</v>
      </c>
    </row>
    <row r="36" spans="1:25" ht="19.5" customHeight="1">
      <c r="A36" s="250" t="s">
        <v>183</v>
      </c>
      <c r="B36" s="247">
        <v>113.892</v>
      </c>
      <c r="C36" s="245">
        <v>89.244</v>
      </c>
      <c r="D36" s="246">
        <v>0</v>
      </c>
      <c r="E36" s="293">
        <v>0</v>
      </c>
      <c r="F36" s="246">
        <f t="shared" si="16"/>
        <v>203.136</v>
      </c>
      <c r="G36" s="248">
        <f t="shared" si="17"/>
        <v>0.004482627831113043</v>
      </c>
      <c r="H36" s="247">
        <v>93.053</v>
      </c>
      <c r="I36" s="245">
        <v>56.638</v>
      </c>
      <c r="J36" s="246"/>
      <c r="K36" s="245"/>
      <c r="L36" s="246">
        <f t="shared" si="18"/>
        <v>149.691</v>
      </c>
      <c r="M36" s="396">
        <f t="shared" si="19"/>
        <v>0.3570354931158186</v>
      </c>
      <c r="N36" s="401">
        <v>1970.907</v>
      </c>
      <c r="O36" s="245">
        <v>1644.1799999999998</v>
      </c>
      <c r="P36" s="246"/>
      <c r="Q36" s="245">
        <v>0</v>
      </c>
      <c r="R36" s="246">
        <f t="shared" si="20"/>
        <v>3615.0869999999995</v>
      </c>
      <c r="S36" s="416">
        <f t="shared" si="21"/>
        <v>0.009809685448161342</v>
      </c>
      <c r="T36" s="247">
        <v>676.8589999999999</v>
      </c>
      <c r="U36" s="245">
        <v>459.101</v>
      </c>
      <c r="V36" s="246">
        <v>0</v>
      </c>
      <c r="W36" s="245">
        <v>0</v>
      </c>
      <c r="X36" s="246">
        <f t="shared" si="22"/>
        <v>1135.96</v>
      </c>
      <c r="Y36" s="244">
        <f t="shared" si="23"/>
        <v>2.1824069509489767</v>
      </c>
    </row>
    <row r="37" spans="1:25" ht="19.5" customHeight="1">
      <c r="A37" s="250" t="s">
        <v>206</v>
      </c>
      <c r="B37" s="247">
        <v>0</v>
      </c>
      <c r="C37" s="245">
        <v>0</v>
      </c>
      <c r="D37" s="246">
        <v>0</v>
      </c>
      <c r="E37" s="293">
        <v>190.08100000000002</v>
      </c>
      <c r="F37" s="246">
        <f t="shared" si="16"/>
        <v>190.08100000000002</v>
      </c>
      <c r="G37" s="248">
        <f t="shared" si="17"/>
        <v>0.004194541493215375</v>
      </c>
      <c r="H37" s="247"/>
      <c r="I37" s="245"/>
      <c r="J37" s="246"/>
      <c r="K37" s="245">
        <v>23.665</v>
      </c>
      <c r="L37" s="246">
        <f t="shared" si="18"/>
        <v>23.665</v>
      </c>
      <c r="M37" s="396">
        <f t="shared" si="19"/>
        <v>7.0321571941686045</v>
      </c>
      <c r="N37" s="401"/>
      <c r="O37" s="245"/>
      <c r="P37" s="246">
        <v>32.061</v>
      </c>
      <c r="Q37" s="245">
        <v>1090.958</v>
      </c>
      <c r="R37" s="246">
        <f t="shared" si="20"/>
        <v>1123.019</v>
      </c>
      <c r="S37" s="416">
        <f t="shared" si="21"/>
        <v>0.0030473576824869507</v>
      </c>
      <c r="T37" s="247"/>
      <c r="U37" s="245"/>
      <c r="V37" s="246">
        <v>77.559</v>
      </c>
      <c r="W37" s="245">
        <v>135.827</v>
      </c>
      <c r="X37" s="246">
        <f t="shared" si="22"/>
        <v>213.386</v>
      </c>
      <c r="Y37" s="244" t="str">
        <f t="shared" si="23"/>
        <v>  *  </v>
      </c>
    </row>
    <row r="38" spans="1:25" ht="19.5" customHeight="1">
      <c r="A38" s="250" t="s">
        <v>174</v>
      </c>
      <c r="B38" s="247">
        <v>113.402</v>
      </c>
      <c r="C38" s="245">
        <v>62.205</v>
      </c>
      <c r="D38" s="246">
        <v>0</v>
      </c>
      <c r="E38" s="293">
        <v>0</v>
      </c>
      <c r="F38" s="246">
        <f t="shared" si="0"/>
        <v>175.607</v>
      </c>
      <c r="G38" s="248">
        <f t="shared" si="1"/>
        <v>0.0038751419026576686</v>
      </c>
      <c r="H38" s="247">
        <v>168.626</v>
      </c>
      <c r="I38" s="245">
        <v>173.301</v>
      </c>
      <c r="J38" s="246"/>
      <c r="K38" s="245"/>
      <c r="L38" s="246">
        <f t="shared" si="2"/>
        <v>341.927</v>
      </c>
      <c r="M38" s="396">
        <f t="shared" si="3"/>
        <v>-0.4864196158829224</v>
      </c>
      <c r="N38" s="401">
        <v>1191.655</v>
      </c>
      <c r="O38" s="245">
        <v>1059.9709999999998</v>
      </c>
      <c r="P38" s="246"/>
      <c r="Q38" s="245"/>
      <c r="R38" s="246">
        <f t="shared" si="4"/>
        <v>2251.6259999999997</v>
      </c>
      <c r="S38" s="416">
        <f t="shared" si="5"/>
        <v>0.00610987863000302</v>
      </c>
      <c r="T38" s="247">
        <v>1596.1670000000001</v>
      </c>
      <c r="U38" s="245">
        <v>1712.875</v>
      </c>
      <c r="V38" s="246"/>
      <c r="W38" s="245"/>
      <c r="X38" s="246">
        <f t="shared" si="6"/>
        <v>3309.0420000000004</v>
      </c>
      <c r="Y38" s="244">
        <f t="shared" si="7"/>
        <v>-0.3195535142799639</v>
      </c>
    </row>
    <row r="39" spans="1:25" ht="19.5" customHeight="1">
      <c r="A39" s="250" t="s">
        <v>209</v>
      </c>
      <c r="B39" s="247">
        <v>0</v>
      </c>
      <c r="C39" s="245">
        <v>0</v>
      </c>
      <c r="D39" s="246">
        <v>0</v>
      </c>
      <c r="E39" s="293">
        <v>142.752</v>
      </c>
      <c r="F39" s="246">
        <f t="shared" si="0"/>
        <v>142.752</v>
      </c>
      <c r="G39" s="248">
        <f t="shared" si="1"/>
        <v>0.003150126457875754</v>
      </c>
      <c r="H39" s="247"/>
      <c r="I39" s="245"/>
      <c r="J39" s="246"/>
      <c r="K39" s="245">
        <v>39.14</v>
      </c>
      <c r="L39" s="246">
        <f t="shared" si="2"/>
        <v>39.14</v>
      </c>
      <c r="M39" s="396">
        <f t="shared" si="3"/>
        <v>2.64721512519162</v>
      </c>
      <c r="N39" s="401"/>
      <c r="O39" s="245"/>
      <c r="P39" s="246"/>
      <c r="Q39" s="245">
        <v>1261.658</v>
      </c>
      <c r="R39" s="246">
        <f t="shared" si="4"/>
        <v>1261.658</v>
      </c>
      <c r="S39" s="416">
        <f t="shared" si="5"/>
        <v>0.0034235602416086645</v>
      </c>
      <c r="T39" s="247"/>
      <c r="U39" s="245"/>
      <c r="V39" s="246"/>
      <c r="W39" s="245">
        <v>409.6619999999999</v>
      </c>
      <c r="X39" s="246">
        <f t="shared" si="6"/>
        <v>409.6619999999999</v>
      </c>
      <c r="Y39" s="244">
        <f t="shared" si="7"/>
        <v>2.0797535529290005</v>
      </c>
    </row>
    <row r="40" spans="1:25" ht="19.5" customHeight="1">
      <c r="A40" s="250" t="s">
        <v>212</v>
      </c>
      <c r="B40" s="247">
        <v>0</v>
      </c>
      <c r="C40" s="245">
        <v>0</v>
      </c>
      <c r="D40" s="246">
        <v>26.976</v>
      </c>
      <c r="E40" s="293">
        <v>96.43799999999999</v>
      </c>
      <c r="F40" s="246">
        <f t="shared" si="0"/>
        <v>123.41399999999999</v>
      </c>
      <c r="G40" s="248">
        <f t="shared" si="1"/>
        <v>0.002723392363485473</v>
      </c>
      <c r="H40" s="247"/>
      <c r="I40" s="245"/>
      <c r="J40" s="246">
        <v>1.242</v>
      </c>
      <c r="K40" s="245">
        <v>500.45800000000014</v>
      </c>
      <c r="L40" s="246">
        <f t="shared" si="2"/>
        <v>501.70000000000016</v>
      </c>
      <c r="M40" s="396">
        <f t="shared" si="3"/>
        <v>-0.7540083715367751</v>
      </c>
      <c r="N40" s="401"/>
      <c r="O40" s="245"/>
      <c r="P40" s="246">
        <v>154.70499999999998</v>
      </c>
      <c r="Q40" s="245">
        <v>864.7889999999999</v>
      </c>
      <c r="R40" s="246">
        <f t="shared" si="4"/>
        <v>1019.4939999999999</v>
      </c>
      <c r="S40" s="416">
        <f t="shared" si="5"/>
        <v>0.002766438388975922</v>
      </c>
      <c r="T40" s="247"/>
      <c r="U40" s="245"/>
      <c r="V40" s="246">
        <v>1.242</v>
      </c>
      <c r="W40" s="245">
        <v>2177.3709999999996</v>
      </c>
      <c r="X40" s="246">
        <f t="shared" si="6"/>
        <v>2178.613</v>
      </c>
      <c r="Y40" s="244">
        <f t="shared" si="7"/>
        <v>-0.5320444704956777</v>
      </c>
    </row>
    <row r="41" spans="1:25" ht="19.5" customHeight="1">
      <c r="A41" s="250" t="s">
        <v>198</v>
      </c>
      <c r="B41" s="247">
        <v>59.6</v>
      </c>
      <c r="C41" s="245">
        <v>53.138000000000005</v>
      </c>
      <c r="D41" s="246">
        <v>0</v>
      </c>
      <c r="E41" s="293">
        <v>0</v>
      </c>
      <c r="F41" s="246">
        <f>SUM(B41:E41)</f>
        <v>112.738</v>
      </c>
      <c r="G41" s="248">
        <f>F41/$F$9</f>
        <v>0.0024878037197937452</v>
      </c>
      <c r="H41" s="247">
        <v>116.591</v>
      </c>
      <c r="I41" s="245">
        <v>54.173</v>
      </c>
      <c r="J41" s="246"/>
      <c r="K41" s="245"/>
      <c r="L41" s="246">
        <f>SUM(H41:K41)</f>
        <v>170.764</v>
      </c>
      <c r="M41" s="396">
        <f>IF(ISERROR(F41/L41-1),"         /0",(F41/L41-1))</f>
        <v>-0.3398023002506384</v>
      </c>
      <c r="N41" s="401">
        <v>470.879</v>
      </c>
      <c r="O41" s="245">
        <v>393.53200000000004</v>
      </c>
      <c r="P41" s="246"/>
      <c r="Q41" s="245"/>
      <c r="R41" s="246">
        <f>SUM(N41:Q41)</f>
        <v>864.4110000000001</v>
      </c>
      <c r="S41" s="416">
        <f>R41/$R$9</f>
        <v>0.002345614367767801</v>
      </c>
      <c r="T41" s="247">
        <v>792.6650000000001</v>
      </c>
      <c r="U41" s="245">
        <v>412.694</v>
      </c>
      <c r="V41" s="246"/>
      <c r="W41" s="245"/>
      <c r="X41" s="246">
        <f>SUM(T41:W41)</f>
        <v>1205.3590000000002</v>
      </c>
      <c r="Y41" s="244">
        <f>IF(ISERROR(R41/X41-1),"         /0",IF(R41/X41&gt;5,"  *  ",(R41/X41-1)))</f>
        <v>-0.2828601271488411</v>
      </c>
    </row>
    <row r="42" spans="1:25" ht="19.5" customHeight="1">
      <c r="A42" s="250" t="s">
        <v>184</v>
      </c>
      <c r="B42" s="247">
        <v>85.791</v>
      </c>
      <c r="C42" s="245">
        <v>25.875</v>
      </c>
      <c r="D42" s="246">
        <v>0</v>
      </c>
      <c r="E42" s="293">
        <v>0</v>
      </c>
      <c r="F42" s="246">
        <f>SUM(B42:E42)</f>
        <v>111.666</v>
      </c>
      <c r="G42" s="248">
        <f>F42/$F$9</f>
        <v>0.002464147760067487</v>
      </c>
      <c r="H42" s="247">
        <v>79.202</v>
      </c>
      <c r="I42" s="245">
        <v>48.82</v>
      </c>
      <c r="J42" s="246"/>
      <c r="K42" s="245"/>
      <c r="L42" s="246">
        <f>SUM(H42:K42)</f>
        <v>128.022</v>
      </c>
      <c r="M42" s="396">
        <f>IF(ISERROR(F42/L42-1),"         /0",(F42/L42-1))</f>
        <v>-0.12775929137179542</v>
      </c>
      <c r="N42" s="401">
        <v>453.802</v>
      </c>
      <c r="O42" s="245">
        <v>288.609</v>
      </c>
      <c r="P42" s="246"/>
      <c r="Q42" s="245"/>
      <c r="R42" s="246">
        <f>SUM(N42:Q42)</f>
        <v>742.4110000000001</v>
      </c>
      <c r="S42" s="416">
        <f>R42/$R$9</f>
        <v>0.002014562411154949</v>
      </c>
      <c r="T42" s="247">
        <v>496.61899999999997</v>
      </c>
      <c r="U42" s="245">
        <v>302.561</v>
      </c>
      <c r="V42" s="246"/>
      <c r="W42" s="245"/>
      <c r="X42" s="246">
        <f>SUM(T42:W42)</f>
        <v>799.18</v>
      </c>
      <c r="Y42" s="244">
        <f>IF(ISERROR(R42/X42-1),"         /0",IF(R42/X42&gt;5,"  *  ",(R42/X42-1)))</f>
        <v>-0.0710340599114091</v>
      </c>
    </row>
    <row r="43" spans="1:25" ht="19.5" customHeight="1">
      <c r="A43" s="250" t="s">
        <v>205</v>
      </c>
      <c r="B43" s="247">
        <v>0</v>
      </c>
      <c r="C43" s="245">
        <v>0</v>
      </c>
      <c r="D43" s="246">
        <v>23.24</v>
      </c>
      <c r="E43" s="293">
        <v>68.11</v>
      </c>
      <c r="F43" s="246">
        <f t="shared" si="0"/>
        <v>91.35</v>
      </c>
      <c r="G43" s="248">
        <f t="shared" si="1"/>
        <v>0.002015832015852318</v>
      </c>
      <c r="H43" s="247"/>
      <c r="I43" s="245"/>
      <c r="J43" s="246">
        <v>12.939</v>
      </c>
      <c r="K43" s="245">
        <v>87.18299999999999</v>
      </c>
      <c r="L43" s="246">
        <f t="shared" si="2"/>
        <v>100.12199999999999</v>
      </c>
      <c r="M43" s="396">
        <f t="shared" si="3"/>
        <v>-0.08761311200335586</v>
      </c>
      <c r="N43" s="401"/>
      <c r="O43" s="245"/>
      <c r="P43" s="246">
        <v>219.858</v>
      </c>
      <c r="Q43" s="245">
        <v>921.4950000000001</v>
      </c>
      <c r="R43" s="246">
        <f t="shared" si="4"/>
        <v>1141.353</v>
      </c>
      <c r="S43" s="416">
        <f t="shared" si="5"/>
        <v>0.0030971077363602297</v>
      </c>
      <c r="T43" s="247"/>
      <c r="U43" s="245"/>
      <c r="V43" s="246">
        <v>57.882</v>
      </c>
      <c r="W43" s="245">
        <v>357.0539999999999</v>
      </c>
      <c r="X43" s="246">
        <f t="shared" si="6"/>
        <v>414.9359999999999</v>
      </c>
      <c r="Y43" s="244">
        <f t="shared" si="7"/>
        <v>1.7506723928509462</v>
      </c>
    </row>
    <row r="44" spans="1:25" ht="19.5" customHeight="1">
      <c r="A44" s="250" t="s">
        <v>176</v>
      </c>
      <c r="B44" s="247">
        <v>0</v>
      </c>
      <c r="C44" s="245">
        <v>0</v>
      </c>
      <c r="D44" s="246">
        <v>61.646</v>
      </c>
      <c r="E44" s="293">
        <v>4</v>
      </c>
      <c r="F44" s="246">
        <f>SUM(B44:E44)</f>
        <v>65.646</v>
      </c>
      <c r="G44" s="248">
        <f>F44/$F$9</f>
        <v>0.0014486185934607693</v>
      </c>
      <c r="H44" s="247"/>
      <c r="I44" s="245"/>
      <c r="J44" s="246">
        <v>20.6</v>
      </c>
      <c r="K44" s="245">
        <v>0.009000000000000001</v>
      </c>
      <c r="L44" s="246">
        <f>SUM(H44:K44)</f>
        <v>20.609</v>
      </c>
      <c r="M44" s="396">
        <f>IF(ISERROR(F44/L44-1),"         /0",(F44/L44-1))</f>
        <v>2.1853073899752533</v>
      </c>
      <c r="N44" s="401"/>
      <c r="O44" s="245"/>
      <c r="P44" s="246">
        <v>297.56500000000005</v>
      </c>
      <c r="Q44" s="245">
        <v>28.450000000000006</v>
      </c>
      <c r="R44" s="246">
        <f>SUM(N44:Q44)</f>
        <v>326.01500000000004</v>
      </c>
      <c r="S44" s="416">
        <f>R44/$R$9</f>
        <v>0.0008846549478290067</v>
      </c>
      <c r="T44" s="247"/>
      <c r="U44" s="245"/>
      <c r="V44" s="246">
        <v>20.6</v>
      </c>
      <c r="W44" s="245">
        <v>0.009000000000000001</v>
      </c>
      <c r="X44" s="246">
        <f>SUM(T44:W44)</f>
        <v>20.609</v>
      </c>
      <c r="Y44" s="244" t="str">
        <f>IF(ISERROR(R44/X44-1),"         /0",IF(R44/X44&gt;5,"  *  ",(R44/X44-1)))</f>
        <v>  *  </v>
      </c>
    </row>
    <row r="45" spans="1:25" ht="19.5" customHeight="1" thickBot="1">
      <c r="A45" s="250" t="s">
        <v>172</v>
      </c>
      <c r="B45" s="247">
        <v>33.112</v>
      </c>
      <c r="C45" s="245">
        <v>47.943</v>
      </c>
      <c r="D45" s="246">
        <v>0</v>
      </c>
      <c r="E45" s="293">
        <v>0.26</v>
      </c>
      <c r="F45" s="246">
        <f>SUM(B45:E45)</f>
        <v>81.31500000000001</v>
      </c>
      <c r="G45" s="248">
        <f>F45/$F$9</f>
        <v>0.0017943884003178026</v>
      </c>
      <c r="H45" s="247">
        <v>100.002</v>
      </c>
      <c r="I45" s="245">
        <v>81.211</v>
      </c>
      <c r="J45" s="246">
        <v>0</v>
      </c>
      <c r="K45" s="245">
        <v>0</v>
      </c>
      <c r="L45" s="246">
        <f>SUM(H45:K45)</f>
        <v>181.213</v>
      </c>
      <c r="M45" s="396">
        <f>IF(ISERROR(F45/L45-1),"         /0",(F45/L45-1))</f>
        <v>-0.5512739152268324</v>
      </c>
      <c r="N45" s="401">
        <v>444.156</v>
      </c>
      <c r="O45" s="245">
        <v>467.14200000000005</v>
      </c>
      <c r="P45" s="246">
        <v>1.2100000000000002</v>
      </c>
      <c r="Q45" s="245">
        <v>0.9149999999999999</v>
      </c>
      <c r="R45" s="246">
        <f>SUM(N45:Q45)</f>
        <v>913.423</v>
      </c>
      <c r="S45" s="416">
        <f>R45/$R$9</f>
        <v>0.0024786104210260717</v>
      </c>
      <c r="T45" s="247">
        <v>722.8490000000002</v>
      </c>
      <c r="U45" s="245">
        <v>1064.495</v>
      </c>
      <c r="V45" s="246">
        <v>0.29200000000000004</v>
      </c>
      <c r="W45" s="245">
        <v>0.16100000000000003</v>
      </c>
      <c r="X45" s="246">
        <f>SUM(T45:W45)</f>
        <v>1787.797</v>
      </c>
      <c r="Y45" s="244">
        <f>IF(ISERROR(R45/X45-1),"         /0",IF(R45/X45&gt;5,"  *  ",(R45/X45-1)))</f>
        <v>-0.4890790173604721</v>
      </c>
    </row>
    <row r="46" spans="1:25" s="236" customFormat="1" ht="19.5" customHeight="1">
      <c r="A46" s="243" t="s">
        <v>59</v>
      </c>
      <c r="B46" s="240">
        <f>SUM(B47:B53)</f>
        <v>2253.98</v>
      </c>
      <c r="C46" s="239">
        <f>SUM(C47:C53)</f>
        <v>1821.665</v>
      </c>
      <c r="D46" s="238">
        <f>SUM(D47:D53)</f>
        <v>0</v>
      </c>
      <c r="E46" s="239">
        <f>SUM(E47:E53)</f>
        <v>0</v>
      </c>
      <c r="F46" s="238">
        <f aca="true" t="shared" si="24" ref="F46:F69">SUM(B46:E46)</f>
        <v>4075.645</v>
      </c>
      <c r="G46" s="241">
        <f aca="true" t="shared" si="25" ref="G46:G69">F46/$F$9</f>
        <v>0.08993777423369918</v>
      </c>
      <c r="H46" s="240">
        <f>SUM(H47:H53)</f>
        <v>2825.8169999999996</v>
      </c>
      <c r="I46" s="239">
        <f>SUM(I47:I53)</f>
        <v>1569.924</v>
      </c>
      <c r="J46" s="238">
        <f>SUM(J47:J53)</f>
        <v>0</v>
      </c>
      <c r="K46" s="239">
        <f>SUM(K47:K53)</f>
        <v>10.196</v>
      </c>
      <c r="L46" s="238">
        <f aca="true" t="shared" si="26" ref="L46:L73">SUM(H46:K46)</f>
        <v>4405.937</v>
      </c>
      <c r="M46" s="394">
        <f t="shared" si="3"/>
        <v>-0.07496521171319515</v>
      </c>
      <c r="N46" s="399">
        <f>SUM(N47:N53)</f>
        <v>15552.697999999997</v>
      </c>
      <c r="O46" s="239">
        <f>SUM(O47:O53)</f>
        <v>11665.297999999999</v>
      </c>
      <c r="P46" s="238">
        <f>SUM(P47:P53)</f>
        <v>1451.2810000000002</v>
      </c>
      <c r="Q46" s="239">
        <f>SUM(Q47:Q53)</f>
        <v>283.258</v>
      </c>
      <c r="R46" s="238">
        <f aca="true" t="shared" si="27" ref="R46:R69">SUM(N46:Q46)</f>
        <v>28952.534999999996</v>
      </c>
      <c r="S46" s="414">
        <f aca="true" t="shared" si="28" ref="S46:S69">R46/$R$9</f>
        <v>0.0785638800053448</v>
      </c>
      <c r="T46" s="240">
        <f>SUM(T47:T53)</f>
        <v>22095.864999999998</v>
      </c>
      <c r="U46" s="239">
        <f>SUM(U47:U53)</f>
        <v>11086.469</v>
      </c>
      <c r="V46" s="238">
        <f>SUM(V47:V53)</f>
        <v>285.784</v>
      </c>
      <c r="W46" s="239">
        <f>SUM(W47:W53)</f>
        <v>190.351</v>
      </c>
      <c r="X46" s="238">
        <f aca="true" t="shared" si="29" ref="X46:X69">SUM(T46:W46)</f>
        <v>33658.469</v>
      </c>
      <c r="Y46" s="237">
        <f aca="true" t="shared" si="30" ref="Y46:Y69">IF(ISERROR(R46/X46-1),"         /0",IF(R46/X46&gt;5,"  *  ",(R46/X46-1)))</f>
        <v>-0.13981426190240565</v>
      </c>
    </row>
    <row r="47" spans="1:25" ht="19.5" customHeight="1">
      <c r="A47" s="250" t="s">
        <v>208</v>
      </c>
      <c r="B47" s="247">
        <v>1373.934</v>
      </c>
      <c r="C47" s="245">
        <v>0</v>
      </c>
      <c r="D47" s="246">
        <v>0</v>
      </c>
      <c r="E47" s="245">
        <v>0</v>
      </c>
      <c r="F47" s="246">
        <f t="shared" si="24"/>
        <v>1373.934</v>
      </c>
      <c r="G47" s="248">
        <f t="shared" si="25"/>
        <v>0.030318775532217172</v>
      </c>
      <c r="H47" s="247">
        <v>1303.052</v>
      </c>
      <c r="I47" s="245"/>
      <c r="J47" s="246"/>
      <c r="K47" s="245"/>
      <c r="L47" s="246">
        <f t="shared" si="26"/>
        <v>1303.052</v>
      </c>
      <c r="M47" s="396">
        <f t="shared" si="3"/>
        <v>0.054396908181715053</v>
      </c>
      <c r="N47" s="401">
        <v>9670.452999999998</v>
      </c>
      <c r="O47" s="245">
        <v>204.65699999999998</v>
      </c>
      <c r="P47" s="246"/>
      <c r="Q47" s="245"/>
      <c r="R47" s="246">
        <f t="shared" si="27"/>
        <v>9875.109999999997</v>
      </c>
      <c r="S47" s="416">
        <f t="shared" si="28"/>
        <v>0.026796512190714227</v>
      </c>
      <c r="T47" s="247">
        <v>9978.520999999997</v>
      </c>
      <c r="U47" s="245">
        <v>128.625</v>
      </c>
      <c r="V47" s="246"/>
      <c r="W47" s="245"/>
      <c r="X47" s="229">
        <f t="shared" si="29"/>
        <v>10107.145999999997</v>
      </c>
      <c r="Y47" s="244">
        <f t="shared" si="30"/>
        <v>-0.022957618302931415</v>
      </c>
    </row>
    <row r="48" spans="1:25" ht="19.5" customHeight="1">
      <c r="A48" s="250" t="s">
        <v>213</v>
      </c>
      <c r="B48" s="247">
        <v>318.325</v>
      </c>
      <c r="C48" s="245">
        <v>363.989</v>
      </c>
      <c r="D48" s="246">
        <v>0</v>
      </c>
      <c r="E48" s="245">
        <v>0</v>
      </c>
      <c r="F48" s="246">
        <f t="shared" si="24"/>
        <v>682.314</v>
      </c>
      <c r="G48" s="248">
        <f t="shared" si="25"/>
        <v>0.015056709425990788</v>
      </c>
      <c r="H48" s="247">
        <v>266.673</v>
      </c>
      <c r="I48" s="245">
        <v>86.335</v>
      </c>
      <c r="J48" s="246"/>
      <c r="K48" s="245"/>
      <c r="L48" s="246">
        <f t="shared" si="26"/>
        <v>353.008</v>
      </c>
      <c r="M48" s="396">
        <f t="shared" si="3"/>
        <v>0.9328570457326746</v>
      </c>
      <c r="N48" s="401">
        <v>2321.979</v>
      </c>
      <c r="O48" s="245">
        <v>1644.187</v>
      </c>
      <c r="P48" s="246">
        <v>100.69</v>
      </c>
      <c r="Q48" s="245">
        <v>11.317</v>
      </c>
      <c r="R48" s="246">
        <f t="shared" si="27"/>
        <v>4078.173</v>
      </c>
      <c r="S48" s="416">
        <f t="shared" si="28"/>
        <v>0.0110662881234074</v>
      </c>
      <c r="T48" s="247">
        <v>2408.486</v>
      </c>
      <c r="U48" s="245">
        <v>1133.4550000000002</v>
      </c>
      <c r="V48" s="246">
        <v>152.362</v>
      </c>
      <c r="W48" s="245">
        <v>12.477</v>
      </c>
      <c r="X48" s="229">
        <f t="shared" si="29"/>
        <v>3706.7799999999997</v>
      </c>
      <c r="Y48" s="244">
        <f t="shared" si="30"/>
        <v>0.10019288978574403</v>
      </c>
    </row>
    <row r="49" spans="1:25" ht="19.5" customHeight="1">
      <c r="A49" s="250" t="s">
        <v>161</v>
      </c>
      <c r="B49" s="247">
        <v>55.447</v>
      </c>
      <c r="C49" s="245">
        <v>559.8810000000001</v>
      </c>
      <c r="D49" s="246">
        <v>0</v>
      </c>
      <c r="E49" s="245">
        <v>0</v>
      </c>
      <c r="F49" s="246">
        <f t="shared" si="24"/>
        <v>615.3280000000001</v>
      </c>
      <c r="G49" s="248">
        <f t="shared" si="25"/>
        <v>0.013578520882872199</v>
      </c>
      <c r="H49" s="247">
        <v>51.269999999999996</v>
      </c>
      <c r="I49" s="245">
        <v>414.11</v>
      </c>
      <c r="J49" s="246">
        <v>0</v>
      </c>
      <c r="K49" s="245"/>
      <c r="L49" s="246">
        <f t="shared" si="26"/>
        <v>465.38</v>
      </c>
      <c r="M49" s="396">
        <f t="shared" si="3"/>
        <v>0.32220550947612714</v>
      </c>
      <c r="N49" s="401">
        <v>450.923</v>
      </c>
      <c r="O49" s="245">
        <v>3144.4829999999993</v>
      </c>
      <c r="P49" s="246">
        <v>0</v>
      </c>
      <c r="Q49" s="245">
        <v>0</v>
      </c>
      <c r="R49" s="246">
        <f t="shared" si="27"/>
        <v>3595.405999999999</v>
      </c>
      <c r="S49" s="416">
        <f t="shared" si="28"/>
        <v>0.00975628025506218</v>
      </c>
      <c r="T49" s="247">
        <v>711.183</v>
      </c>
      <c r="U49" s="245">
        <v>2805.533</v>
      </c>
      <c r="V49" s="246">
        <v>0</v>
      </c>
      <c r="W49" s="245">
        <v>0</v>
      </c>
      <c r="X49" s="229">
        <f t="shared" si="29"/>
        <v>3516.716</v>
      </c>
      <c r="Y49" s="244">
        <f t="shared" si="30"/>
        <v>0.022375989417399378</v>
      </c>
    </row>
    <row r="50" spans="1:25" ht="19.5" customHeight="1">
      <c r="A50" s="250" t="s">
        <v>190</v>
      </c>
      <c r="B50" s="247">
        <v>220.438</v>
      </c>
      <c r="C50" s="245">
        <v>367.94000000000005</v>
      </c>
      <c r="D50" s="246">
        <v>0</v>
      </c>
      <c r="E50" s="245">
        <v>0</v>
      </c>
      <c r="F50" s="246">
        <f t="shared" si="24"/>
        <v>588.378</v>
      </c>
      <c r="G50" s="248">
        <f t="shared" si="25"/>
        <v>0.012983811820724195</v>
      </c>
      <c r="H50" s="247">
        <v>214.533</v>
      </c>
      <c r="I50" s="245">
        <v>546.893</v>
      </c>
      <c r="J50" s="246"/>
      <c r="K50" s="245"/>
      <c r="L50" s="246">
        <f t="shared" si="26"/>
        <v>761.426</v>
      </c>
      <c r="M50" s="396">
        <f t="shared" si="3"/>
        <v>-0.22726830972412293</v>
      </c>
      <c r="N50" s="401">
        <v>1563.8809999999999</v>
      </c>
      <c r="O50" s="245">
        <v>2769.762</v>
      </c>
      <c r="P50" s="246"/>
      <c r="Q50" s="245"/>
      <c r="R50" s="246">
        <f t="shared" si="27"/>
        <v>4333.643</v>
      </c>
      <c r="S50" s="416">
        <f t="shared" si="28"/>
        <v>0.011759516347635968</v>
      </c>
      <c r="T50" s="247">
        <v>1590.9189999999996</v>
      </c>
      <c r="U50" s="245">
        <v>3590.333</v>
      </c>
      <c r="V50" s="246"/>
      <c r="W50" s="245"/>
      <c r="X50" s="229">
        <f t="shared" si="29"/>
        <v>5181.2519999999995</v>
      </c>
      <c r="Y50" s="244">
        <f t="shared" si="30"/>
        <v>-0.16359154119506247</v>
      </c>
    </row>
    <row r="51" spans="1:25" ht="19.5" customHeight="1">
      <c r="A51" s="250" t="s">
        <v>191</v>
      </c>
      <c r="B51" s="247">
        <v>247.977</v>
      </c>
      <c r="C51" s="245">
        <v>276.592</v>
      </c>
      <c r="D51" s="246">
        <v>0</v>
      </c>
      <c r="E51" s="245">
        <v>0</v>
      </c>
      <c r="F51" s="246">
        <f>SUM(B51:E51)</f>
        <v>524.569</v>
      </c>
      <c r="G51" s="248">
        <f>F51/$F$9</f>
        <v>0.011575730538846574</v>
      </c>
      <c r="H51" s="247">
        <v>31.779</v>
      </c>
      <c r="I51" s="245">
        <v>193.895</v>
      </c>
      <c r="J51" s="246"/>
      <c r="K51" s="245"/>
      <c r="L51" s="246">
        <f>SUM(H51:K51)</f>
        <v>225.674</v>
      </c>
      <c r="M51" s="396">
        <f>IF(ISERROR(F51/L51-1),"         /0",(F51/L51-1))</f>
        <v>1.32445474445439</v>
      </c>
      <c r="N51" s="401">
        <v>997.211</v>
      </c>
      <c r="O51" s="245">
        <v>2181.802</v>
      </c>
      <c r="P51" s="246"/>
      <c r="Q51" s="245"/>
      <c r="R51" s="246">
        <f>SUM(N51:Q51)</f>
        <v>3179.013</v>
      </c>
      <c r="S51" s="416">
        <f>R51/$R$9</f>
        <v>0.008626380932358124</v>
      </c>
      <c r="T51" s="247">
        <v>285.771</v>
      </c>
      <c r="U51" s="245">
        <v>1401.435</v>
      </c>
      <c r="V51" s="246"/>
      <c r="W51" s="245"/>
      <c r="X51" s="229">
        <f>SUM(T51:W51)</f>
        <v>1687.206</v>
      </c>
      <c r="Y51" s="244">
        <f>IF(ISERROR(R51/X51-1),"         /0",IF(R51/X51&gt;5,"  *  ",(R51/X51-1)))</f>
        <v>0.8841878229451532</v>
      </c>
    </row>
    <row r="52" spans="1:25" ht="19.5" customHeight="1">
      <c r="A52" s="250" t="s">
        <v>192</v>
      </c>
      <c r="B52" s="247">
        <v>0.987</v>
      </c>
      <c r="C52" s="245">
        <v>253.26299999999998</v>
      </c>
      <c r="D52" s="246">
        <v>0</v>
      </c>
      <c r="E52" s="245">
        <v>0</v>
      </c>
      <c r="F52" s="246">
        <f>SUM(B52:E52)</f>
        <v>254.24999999999997</v>
      </c>
      <c r="G52" s="248">
        <f>F52/$F$9</f>
        <v>0.005610566940672707</v>
      </c>
      <c r="H52" s="247">
        <v>11.129</v>
      </c>
      <c r="I52" s="245">
        <v>214.834</v>
      </c>
      <c r="J52" s="246"/>
      <c r="K52" s="245"/>
      <c r="L52" s="246">
        <f>SUM(H52:K52)</f>
        <v>225.963</v>
      </c>
      <c r="M52" s="396">
        <f>IF(ISERROR(F52/L52-1),"         /0",(F52/L52-1))</f>
        <v>0.12518421157446125</v>
      </c>
      <c r="N52" s="401">
        <v>39.412000000000006</v>
      </c>
      <c r="O52" s="245">
        <v>1720.407</v>
      </c>
      <c r="P52" s="246"/>
      <c r="Q52" s="245"/>
      <c r="R52" s="246">
        <f>SUM(N52:Q52)</f>
        <v>1759.819</v>
      </c>
      <c r="S52" s="416">
        <f>R52/$R$9</f>
        <v>0.004775340354380916</v>
      </c>
      <c r="T52" s="247">
        <v>86.77</v>
      </c>
      <c r="U52" s="245">
        <v>1677.726</v>
      </c>
      <c r="V52" s="246"/>
      <c r="W52" s="245"/>
      <c r="X52" s="229">
        <f>SUM(T52:W52)</f>
        <v>1764.496</v>
      </c>
      <c r="Y52" s="244">
        <f>IF(ISERROR(R52/X52-1),"         /0",IF(R52/X52&gt;5,"  *  ",(R52/X52-1)))</f>
        <v>-0.0026506152465067823</v>
      </c>
    </row>
    <row r="53" spans="1:25" ht="19.5" customHeight="1" thickBot="1">
      <c r="A53" s="250" t="s">
        <v>172</v>
      </c>
      <c r="B53" s="247">
        <v>36.872</v>
      </c>
      <c r="C53" s="245">
        <v>0</v>
      </c>
      <c r="D53" s="246">
        <v>0</v>
      </c>
      <c r="E53" s="245">
        <v>0</v>
      </c>
      <c r="F53" s="246">
        <f t="shared" si="24"/>
        <v>36.872</v>
      </c>
      <c r="G53" s="248">
        <f t="shared" si="25"/>
        <v>0.000813659092375552</v>
      </c>
      <c r="H53" s="247">
        <v>947.381</v>
      </c>
      <c r="I53" s="245">
        <v>113.857</v>
      </c>
      <c r="J53" s="246"/>
      <c r="K53" s="245">
        <v>10.196</v>
      </c>
      <c r="L53" s="246">
        <f t="shared" si="26"/>
        <v>1071.434</v>
      </c>
      <c r="M53" s="396">
        <f t="shared" si="3"/>
        <v>-0.965586307696041</v>
      </c>
      <c r="N53" s="401">
        <v>508.8389999999998</v>
      </c>
      <c r="O53" s="245">
        <v>0</v>
      </c>
      <c r="P53" s="246">
        <v>1350.5910000000001</v>
      </c>
      <c r="Q53" s="245">
        <v>271.941</v>
      </c>
      <c r="R53" s="246">
        <f t="shared" si="27"/>
        <v>2131.3709999999996</v>
      </c>
      <c r="S53" s="416">
        <f t="shared" si="28"/>
        <v>0.0057835618017859835</v>
      </c>
      <c r="T53" s="247">
        <v>7034.214999999999</v>
      </c>
      <c r="U53" s="245">
        <v>349.36199999999997</v>
      </c>
      <c r="V53" s="246">
        <v>133.42200000000003</v>
      </c>
      <c r="W53" s="245">
        <v>177.874</v>
      </c>
      <c r="X53" s="229">
        <f t="shared" si="29"/>
        <v>7694.873</v>
      </c>
      <c r="Y53" s="244">
        <f t="shared" si="30"/>
        <v>-0.7230141420137799</v>
      </c>
    </row>
    <row r="54" spans="1:25" s="236" customFormat="1" ht="19.5" customHeight="1">
      <c r="A54" s="243" t="s">
        <v>58</v>
      </c>
      <c r="B54" s="240">
        <f>SUM(B55:B67)</f>
        <v>2083.124</v>
      </c>
      <c r="C54" s="239">
        <f>SUM(C55:C67)</f>
        <v>1526.0129999999997</v>
      </c>
      <c r="D54" s="238">
        <f>SUM(D55:D67)</f>
        <v>2.4410000000000003</v>
      </c>
      <c r="E54" s="239">
        <f>SUM(E55:E67)</f>
        <v>540.8899999999999</v>
      </c>
      <c r="F54" s="238">
        <f t="shared" si="24"/>
        <v>4152.467999999999</v>
      </c>
      <c r="G54" s="241">
        <f t="shared" si="25"/>
        <v>0.09163303710128343</v>
      </c>
      <c r="H54" s="240">
        <f>SUM(H55:H67)</f>
        <v>2493.196</v>
      </c>
      <c r="I54" s="239">
        <f>SUM(I55:I67)</f>
        <v>1825.0600000000002</v>
      </c>
      <c r="J54" s="238">
        <f>SUM(J55:J67)</f>
        <v>0.33599999999999997</v>
      </c>
      <c r="K54" s="239">
        <f>SUM(K55:K67)</f>
        <v>0.786</v>
      </c>
      <c r="L54" s="238">
        <f t="shared" si="26"/>
        <v>4319.378000000001</v>
      </c>
      <c r="M54" s="394">
        <f aca="true" t="shared" si="31" ref="M54:M73">IF(ISERROR(F54/L54-1),"         /0",(F54/L54-1))</f>
        <v>-0.038642137826326306</v>
      </c>
      <c r="N54" s="399">
        <f>SUM(N55:N67)</f>
        <v>18335.539000000004</v>
      </c>
      <c r="O54" s="239">
        <f>SUM(O55:O67)</f>
        <v>14884.231</v>
      </c>
      <c r="P54" s="238">
        <f>SUM(P55:P67)</f>
        <v>84.72300000000001</v>
      </c>
      <c r="Q54" s="239">
        <f>SUM(Q55:Q67)</f>
        <v>771.447</v>
      </c>
      <c r="R54" s="238">
        <f t="shared" si="27"/>
        <v>34075.94</v>
      </c>
      <c r="S54" s="414">
        <f t="shared" si="28"/>
        <v>0.09246644762641094</v>
      </c>
      <c r="T54" s="240">
        <f>SUM(T55:T67)</f>
        <v>19437.956</v>
      </c>
      <c r="U54" s="239">
        <f>SUM(U55:U67)</f>
        <v>13618.650999999998</v>
      </c>
      <c r="V54" s="238">
        <f>SUM(V55:V67)</f>
        <v>9.019000000000002</v>
      </c>
      <c r="W54" s="239">
        <f>SUM(W55:W67)</f>
        <v>554.818</v>
      </c>
      <c r="X54" s="238">
        <f t="shared" si="29"/>
        <v>33620.443999999996</v>
      </c>
      <c r="Y54" s="237">
        <f t="shared" si="30"/>
        <v>0.013548185145919156</v>
      </c>
    </row>
    <row r="55" spans="1:25" s="220" customFormat="1" ht="19.5" customHeight="1">
      <c r="A55" s="235" t="s">
        <v>177</v>
      </c>
      <c r="B55" s="233">
        <v>383.021</v>
      </c>
      <c r="C55" s="230">
        <v>415.937</v>
      </c>
      <c r="D55" s="229">
        <v>0</v>
      </c>
      <c r="E55" s="230">
        <v>0</v>
      </c>
      <c r="F55" s="229">
        <f t="shared" si="24"/>
        <v>798.9580000000001</v>
      </c>
      <c r="G55" s="232">
        <f t="shared" si="25"/>
        <v>0.017630707342324428</v>
      </c>
      <c r="H55" s="233">
        <v>584.878</v>
      </c>
      <c r="I55" s="230">
        <v>490.2</v>
      </c>
      <c r="J55" s="229"/>
      <c r="K55" s="230"/>
      <c r="L55" s="229">
        <f t="shared" si="26"/>
        <v>1075.078</v>
      </c>
      <c r="M55" s="395">
        <f t="shared" si="31"/>
        <v>-0.25683717832566555</v>
      </c>
      <c r="N55" s="400">
        <v>3064.777</v>
      </c>
      <c r="O55" s="230">
        <v>3215.202</v>
      </c>
      <c r="P55" s="229"/>
      <c r="Q55" s="230"/>
      <c r="R55" s="229">
        <f t="shared" si="27"/>
        <v>6279.979</v>
      </c>
      <c r="S55" s="415">
        <f t="shared" si="28"/>
        <v>0.017040978159324746</v>
      </c>
      <c r="T55" s="233">
        <v>3815.239</v>
      </c>
      <c r="U55" s="230">
        <v>3402.5649999999996</v>
      </c>
      <c r="V55" s="229"/>
      <c r="W55" s="230"/>
      <c r="X55" s="229">
        <f t="shared" si="29"/>
        <v>7217.804</v>
      </c>
      <c r="Y55" s="228">
        <f t="shared" si="30"/>
        <v>-0.12993217881782326</v>
      </c>
    </row>
    <row r="56" spans="1:25" s="220" customFormat="1" ht="19.5" customHeight="1">
      <c r="A56" s="235" t="s">
        <v>211</v>
      </c>
      <c r="B56" s="233">
        <v>355.906</v>
      </c>
      <c r="C56" s="230">
        <v>291.921</v>
      </c>
      <c r="D56" s="229">
        <v>0</v>
      </c>
      <c r="E56" s="230">
        <v>0</v>
      </c>
      <c r="F56" s="229">
        <f t="shared" si="24"/>
        <v>647.827</v>
      </c>
      <c r="G56" s="232">
        <f t="shared" si="25"/>
        <v>0.014295680430580838</v>
      </c>
      <c r="H56" s="233">
        <v>462.071</v>
      </c>
      <c r="I56" s="230">
        <v>390.70900000000006</v>
      </c>
      <c r="J56" s="229"/>
      <c r="K56" s="230"/>
      <c r="L56" s="229">
        <f t="shared" si="26"/>
        <v>852.7800000000001</v>
      </c>
      <c r="M56" s="395">
        <f t="shared" si="31"/>
        <v>-0.2403351391918198</v>
      </c>
      <c r="N56" s="400">
        <v>3074.255</v>
      </c>
      <c r="O56" s="230">
        <v>2400.9519999999998</v>
      </c>
      <c r="P56" s="229"/>
      <c r="Q56" s="230"/>
      <c r="R56" s="229">
        <f t="shared" si="27"/>
        <v>5475.207</v>
      </c>
      <c r="S56" s="415">
        <f t="shared" si="28"/>
        <v>0.0148571966410687</v>
      </c>
      <c r="T56" s="233">
        <v>1560.7640000000001</v>
      </c>
      <c r="U56" s="230">
        <v>954.8330000000001</v>
      </c>
      <c r="V56" s="229"/>
      <c r="W56" s="230"/>
      <c r="X56" s="229">
        <f t="shared" si="29"/>
        <v>2515.597</v>
      </c>
      <c r="Y56" s="228">
        <f t="shared" si="30"/>
        <v>1.176504026678359</v>
      </c>
    </row>
    <row r="57" spans="1:25" s="220" customFormat="1" ht="19.5" customHeight="1">
      <c r="A57" s="235" t="s">
        <v>214</v>
      </c>
      <c r="B57" s="233">
        <v>477.47</v>
      </c>
      <c r="C57" s="230">
        <v>152.961</v>
      </c>
      <c r="D57" s="229">
        <v>0</v>
      </c>
      <c r="E57" s="230">
        <v>0</v>
      </c>
      <c r="F57" s="229">
        <f aca="true" t="shared" si="32" ref="F57:F63">SUM(B57:E57)</f>
        <v>630.431</v>
      </c>
      <c r="G57" s="232">
        <f aca="true" t="shared" si="33" ref="G57:G63">F57/$F$9</f>
        <v>0.013911800696067792</v>
      </c>
      <c r="H57" s="233">
        <v>338.676</v>
      </c>
      <c r="I57" s="230"/>
      <c r="J57" s="229"/>
      <c r="K57" s="230"/>
      <c r="L57" s="229">
        <f aca="true" t="shared" si="34" ref="L57:L63">SUM(H57:K57)</f>
        <v>338.676</v>
      </c>
      <c r="M57" s="395">
        <f t="shared" si="31"/>
        <v>0.8614575582562687</v>
      </c>
      <c r="N57" s="400">
        <v>2672.511</v>
      </c>
      <c r="O57" s="230">
        <v>1770.7179999999996</v>
      </c>
      <c r="P57" s="229"/>
      <c r="Q57" s="230"/>
      <c r="R57" s="229">
        <f t="shared" si="27"/>
        <v>4443.228999999999</v>
      </c>
      <c r="S57" s="415">
        <f aca="true" t="shared" si="35" ref="S57:S63">R57/$R$9</f>
        <v>0.012056882410893146</v>
      </c>
      <c r="T57" s="233">
        <v>4439.189</v>
      </c>
      <c r="U57" s="230">
        <v>1097.439</v>
      </c>
      <c r="V57" s="229"/>
      <c r="W57" s="230"/>
      <c r="X57" s="229">
        <f aca="true" t="shared" si="36" ref="X57:X63">SUM(T57:W57)</f>
        <v>5536.628000000001</v>
      </c>
      <c r="Y57" s="228">
        <f aca="true" t="shared" si="37" ref="Y57:Y63">IF(ISERROR(R57/X57-1),"         /0",IF(R57/X57&gt;5,"  *  ",(R57/X57-1)))</f>
        <v>-0.1974846422768517</v>
      </c>
    </row>
    <row r="58" spans="1:25" s="220" customFormat="1" ht="19.5" customHeight="1">
      <c r="A58" s="235" t="s">
        <v>205</v>
      </c>
      <c r="B58" s="233">
        <v>0</v>
      </c>
      <c r="C58" s="230">
        <v>0</v>
      </c>
      <c r="D58" s="229">
        <v>0</v>
      </c>
      <c r="E58" s="230">
        <v>486.654</v>
      </c>
      <c r="F58" s="229">
        <f t="shared" si="32"/>
        <v>486.654</v>
      </c>
      <c r="G58" s="232">
        <f t="shared" si="33"/>
        <v>0.010739055433416463</v>
      </c>
      <c r="H58" s="233"/>
      <c r="I58" s="230"/>
      <c r="J58" s="229"/>
      <c r="K58" s="230"/>
      <c r="L58" s="229">
        <f t="shared" si="34"/>
        <v>0</v>
      </c>
      <c r="M58" s="395" t="str">
        <f t="shared" si="31"/>
        <v>         /0</v>
      </c>
      <c r="N58" s="400"/>
      <c r="O58" s="230"/>
      <c r="P58" s="229"/>
      <c r="Q58" s="230">
        <v>486.654</v>
      </c>
      <c r="R58" s="229">
        <f aca="true" t="shared" si="38" ref="R58:R63">SUM(N58:Q58)</f>
        <v>486.654</v>
      </c>
      <c r="S58" s="415">
        <f t="shared" si="35"/>
        <v>0.001320555400766153</v>
      </c>
      <c r="T58" s="233"/>
      <c r="U58" s="230"/>
      <c r="V58" s="229"/>
      <c r="W58" s="230">
        <v>385.052</v>
      </c>
      <c r="X58" s="229">
        <f t="shared" si="36"/>
        <v>385.052</v>
      </c>
      <c r="Y58" s="228">
        <f t="shared" si="37"/>
        <v>0.26386565970310505</v>
      </c>
    </row>
    <row r="59" spans="1:25" s="220" customFormat="1" ht="19.5" customHeight="1">
      <c r="A59" s="235" t="s">
        <v>164</v>
      </c>
      <c r="B59" s="233">
        <v>205.221</v>
      </c>
      <c r="C59" s="230">
        <v>173.319</v>
      </c>
      <c r="D59" s="229">
        <v>0</v>
      </c>
      <c r="E59" s="230">
        <v>0</v>
      </c>
      <c r="F59" s="229">
        <f t="shared" si="32"/>
        <v>378.53999999999996</v>
      </c>
      <c r="G59" s="232">
        <f t="shared" si="33"/>
        <v>0.008353290107068817</v>
      </c>
      <c r="H59" s="233">
        <v>307.793</v>
      </c>
      <c r="I59" s="230">
        <v>210.463</v>
      </c>
      <c r="J59" s="229">
        <v>0</v>
      </c>
      <c r="K59" s="230">
        <v>0</v>
      </c>
      <c r="L59" s="229">
        <f t="shared" si="34"/>
        <v>518.256</v>
      </c>
      <c r="M59" s="395">
        <f t="shared" si="31"/>
        <v>-0.2695887746596277</v>
      </c>
      <c r="N59" s="400">
        <v>2202.8289999999993</v>
      </c>
      <c r="O59" s="230">
        <v>1342.0940000000005</v>
      </c>
      <c r="P59" s="229">
        <v>0</v>
      </c>
      <c r="Q59" s="230">
        <v>0</v>
      </c>
      <c r="R59" s="229">
        <f t="shared" si="38"/>
        <v>3544.923</v>
      </c>
      <c r="S59" s="415">
        <f t="shared" si="35"/>
        <v>0.00961929258354016</v>
      </c>
      <c r="T59" s="233">
        <v>2241.292</v>
      </c>
      <c r="U59" s="230">
        <v>1270.2789999999995</v>
      </c>
      <c r="V59" s="229">
        <v>2.234</v>
      </c>
      <c r="W59" s="230">
        <v>2.645</v>
      </c>
      <c r="X59" s="229">
        <f t="shared" si="36"/>
        <v>3516.4499999999994</v>
      </c>
      <c r="Y59" s="228">
        <f t="shared" si="37"/>
        <v>0.008097086550356236</v>
      </c>
    </row>
    <row r="60" spans="1:25" s="220" customFormat="1" ht="19.5" customHeight="1">
      <c r="A60" s="235" t="s">
        <v>174</v>
      </c>
      <c r="B60" s="233">
        <v>194.16899999999998</v>
      </c>
      <c r="C60" s="230">
        <v>148.9</v>
      </c>
      <c r="D60" s="229">
        <v>0</v>
      </c>
      <c r="E60" s="230">
        <v>0</v>
      </c>
      <c r="F60" s="229">
        <f t="shared" si="32"/>
        <v>343.06899999999996</v>
      </c>
      <c r="G60" s="232">
        <f t="shared" si="33"/>
        <v>0.007570547059074316</v>
      </c>
      <c r="H60" s="233">
        <v>458.414</v>
      </c>
      <c r="I60" s="230">
        <v>476.659</v>
      </c>
      <c r="J60" s="229"/>
      <c r="K60" s="230"/>
      <c r="L60" s="229">
        <f t="shared" si="34"/>
        <v>935.073</v>
      </c>
      <c r="M60" s="395">
        <f t="shared" si="31"/>
        <v>-0.6331099283157572</v>
      </c>
      <c r="N60" s="400">
        <v>2262.77</v>
      </c>
      <c r="O60" s="230">
        <v>1772.727</v>
      </c>
      <c r="P60" s="229"/>
      <c r="Q60" s="230"/>
      <c r="R60" s="229">
        <f t="shared" si="38"/>
        <v>4035.4970000000003</v>
      </c>
      <c r="S60" s="415">
        <f t="shared" si="35"/>
        <v>0.010950485063567973</v>
      </c>
      <c r="T60" s="233">
        <v>3507.5600000000004</v>
      </c>
      <c r="U60" s="230">
        <v>3660.8640000000005</v>
      </c>
      <c r="V60" s="229"/>
      <c r="W60" s="230"/>
      <c r="X60" s="229">
        <f t="shared" si="36"/>
        <v>7168.424000000001</v>
      </c>
      <c r="Y60" s="228">
        <f t="shared" si="37"/>
        <v>-0.4370454370444605</v>
      </c>
    </row>
    <row r="61" spans="1:25" s="220" customFormat="1" ht="19.5" customHeight="1">
      <c r="A61" s="235" t="s">
        <v>161</v>
      </c>
      <c r="B61" s="233">
        <v>187.204</v>
      </c>
      <c r="C61" s="230">
        <v>105.956</v>
      </c>
      <c r="D61" s="229">
        <v>0</v>
      </c>
      <c r="E61" s="230">
        <v>0</v>
      </c>
      <c r="F61" s="229">
        <f t="shared" si="32"/>
        <v>293.16</v>
      </c>
      <c r="G61" s="232">
        <f t="shared" si="33"/>
        <v>0.006469198837080083</v>
      </c>
      <c r="H61" s="233">
        <v>190.17</v>
      </c>
      <c r="I61" s="230">
        <v>158.12099999999998</v>
      </c>
      <c r="J61" s="229">
        <v>0</v>
      </c>
      <c r="K61" s="230">
        <v>0</v>
      </c>
      <c r="L61" s="229">
        <f t="shared" si="34"/>
        <v>348.29099999999994</v>
      </c>
      <c r="M61" s="395">
        <f t="shared" si="31"/>
        <v>-0.15829005056116852</v>
      </c>
      <c r="N61" s="400">
        <v>1300.7720000000002</v>
      </c>
      <c r="O61" s="230">
        <v>806.8789999999999</v>
      </c>
      <c r="P61" s="229">
        <v>2.85</v>
      </c>
      <c r="Q61" s="230">
        <v>0.589</v>
      </c>
      <c r="R61" s="229">
        <f t="shared" si="38"/>
        <v>2111.0899999999997</v>
      </c>
      <c r="S61" s="415">
        <f t="shared" si="35"/>
        <v>0.005728528484310039</v>
      </c>
      <c r="T61" s="233">
        <v>1475.404</v>
      </c>
      <c r="U61" s="230">
        <v>949.0729999999999</v>
      </c>
      <c r="V61" s="229">
        <v>0.653</v>
      </c>
      <c r="W61" s="230">
        <v>0</v>
      </c>
      <c r="X61" s="229">
        <f t="shared" si="36"/>
        <v>2425.1299999999997</v>
      </c>
      <c r="Y61" s="228">
        <f t="shared" si="37"/>
        <v>-0.12949408897667347</v>
      </c>
    </row>
    <row r="62" spans="1:25" s="220" customFormat="1" ht="19.5" customHeight="1">
      <c r="A62" s="235" t="s">
        <v>175</v>
      </c>
      <c r="B62" s="233">
        <v>94.27</v>
      </c>
      <c r="C62" s="230">
        <v>101.898</v>
      </c>
      <c r="D62" s="229">
        <v>0</v>
      </c>
      <c r="E62" s="230">
        <v>0</v>
      </c>
      <c r="F62" s="229">
        <f t="shared" si="32"/>
        <v>196.168</v>
      </c>
      <c r="G62" s="232">
        <f t="shared" si="33"/>
        <v>0.004328864092892365</v>
      </c>
      <c r="H62" s="233">
        <v>37.691</v>
      </c>
      <c r="I62" s="230">
        <v>47.805</v>
      </c>
      <c r="J62" s="229"/>
      <c r="K62" s="230"/>
      <c r="L62" s="229">
        <f t="shared" si="34"/>
        <v>85.49600000000001</v>
      </c>
      <c r="M62" s="395">
        <f t="shared" si="31"/>
        <v>1.29446991672125</v>
      </c>
      <c r="N62" s="400">
        <v>2017.267</v>
      </c>
      <c r="O62" s="230">
        <v>1885.117</v>
      </c>
      <c r="P62" s="229"/>
      <c r="Q62" s="230"/>
      <c r="R62" s="229">
        <f t="shared" si="38"/>
        <v>3902.384</v>
      </c>
      <c r="S62" s="415">
        <f t="shared" si="35"/>
        <v>0.010589277529956444</v>
      </c>
      <c r="T62" s="233">
        <v>1049.478</v>
      </c>
      <c r="U62" s="230">
        <v>1183.1029999999998</v>
      </c>
      <c r="V62" s="229"/>
      <c r="W62" s="230"/>
      <c r="X62" s="229">
        <f t="shared" si="36"/>
        <v>2232.581</v>
      </c>
      <c r="Y62" s="228">
        <f t="shared" si="37"/>
        <v>0.7479249353102977</v>
      </c>
    </row>
    <row r="63" spans="1:25" s="220" customFormat="1" ht="19.5" customHeight="1">
      <c r="A63" s="235" t="s">
        <v>187</v>
      </c>
      <c r="B63" s="233">
        <v>72.603</v>
      </c>
      <c r="C63" s="230">
        <v>61.699</v>
      </c>
      <c r="D63" s="229">
        <v>0.426</v>
      </c>
      <c r="E63" s="230">
        <v>0.405</v>
      </c>
      <c r="F63" s="229">
        <f t="shared" si="32"/>
        <v>135.13299999999998</v>
      </c>
      <c r="G63" s="232">
        <f t="shared" si="33"/>
        <v>0.00298199702023176</v>
      </c>
      <c r="H63" s="233">
        <v>11.623</v>
      </c>
      <c r="I63" s="230">
        <v>3.642</v>
      </c>
      <c r="J63" s="229"/>
      <c r="K63" s="230"/>
      <c r="L63" s="229">
        <f t="shared" si="34"/>
        <v>15.264999999999999</v>
      </c>
      <c r="M63" s="395">
        <f t="shared" si="31"/>
        <v>7.8524729773992785</v>
      </c>
      <c r="N63" s="400">
        <v>507.8240000000002</v>
      </c>
      <c r="O63" s="230">
        <v>375.05100000000004</v>
      </c>
      <c r="P63" s="229">
        <v>0.426</v>
      </c>
      <c r="Q63" s="230">
        <v>0.42300000000000004</v>
      </c>
      <c r="R63" s="229">
        <f t="shared" si="38"/>
        <v>883.7240000000003</v>
      </c>
      <c r="S63" s="415">
        <f t="shared" si="35"/>
        <v>0.0023980209779158666</v>
      </c>
      <c r="T63" s="233">
        <v>103.35500000000002</v>
      </c>
      <c r="U63" s="230">
        <v>36.411</v>
      </c>
      <c r="V63" s="229"/>
      <c r="W63" s="230"/>
      <c r="X63" s="229">
        <f t="shared" si="36"/>
        <v>139.76600000000002</v>
      </c>
      <c r="Y63" s="228" t="str">
        <f t="shared" si="37"/>
        <v>  *  </v>
      </c>
    </row>
    <row r="64" spans="1:25" s="220" customFormat="1" ht="19.5" customHeight="1">
      <c r="A64" s="235" t="s">
        <v>188</v>
      </c>
      <c r="B64" s="233">
        <v>63.099999999999994</v>
      </c>
      <c r="C64" s="230">
        <v>33.493</v>
      </c>
      <c r="D64" s="229">
        <v>0</v>
      </c>
      <c r="E64" s="230">
        <v>0</v>
      </c>
      <c r="F64" s="229">
        <f t="shared" si="24"/>
        <v>96.59299999999999</v>
      </c>
      <c r="G64" s="232">
        <f t="shared" si="25"/>
        <v>0.002131529960670202</v>
      </c>
      <c r="H64" s="233">
        <v>16.276</v>
      </c>
      <c r="I64" s="230">
        <v>1.408</v>
      </c>
      <c r="J64" s="229"/>
      <c r="K64" s="230"/>
      <c r="L64" s="229">
        <f t="shared" si="26"/>
        <v>17.684</v>
      </c>
      <c r="M64" s="395">
        <f t="shared" si="31"/>
        <v>4.462169192490386</v>
      </c>
      <c r="N64" s="400">
        <v>504.07899999999995</v>
      </c>
      <c r="O64" s="230">
        <v>141.416</v>
      </c>
      <c r="P64" s="229"/>
      <c r="Q64" s="230"/>
      <c r="R64" s="229">
        <f t="shared" si="27"/>
        <v>645.4949999999999</v>
      </c>
      <c r="S64" s="415">
        <f t="shared" si="28"/>
        <v>0.0017515769076542017</v>
      </c>
      <c r="T64" s="233">
        <v>355.681</v>
      </c>
      <c r="U64" s="230">
        <v>374.987</v>
      </c>
      <c r="V64" s="229"/>
      <c r="W64" s="230"/>
      <c r="X64" s="229">
        <f t="shared" si="29"/>
        <v>730.668</v>
      </c>
      <c r="Y64" s="228">
        <f t="shared" si="30"/>
        <v>-0.11656867414475536</v>
      </c>
    </row>
    <row r="65" spans="1:25" s="220" customFormat="1" ht="19.5" customHeight="1">
      <c r="A65" s="235" t="s">
        <v>196</v>
      </c>
      <c r="B65" s="233">
        <v>29.457</v>
      </c>
      <c r="C65" s="230">
        <v>30.215</v>
      </c>
      <c r="D65" s="229">
        <v>1.83</v>
      </c>
      <c r="E65" s="230">
        <v>1.83</v>
      </c>
      <c r="F65" s="229">
        <f>SUM(B65:E65)</f>
        <v>63.331999999999994</v>
      </c>
      <c r="G65" s="232">
        <f>F65/$F$9</f>
        <v>0.0013975552624844992</v>
      </c>
      <c r="H65" s="233">
        <v>59.604</v>
      </c>
      <c r="I65" s="230">
        <v>36.75600000000001</v>
      </c>
      <c r="J65" s="229">
        <v>0</v>
      </c>
      <c r="K65" s="230">
        <v>0.45</v>
      </c>
      <c r="L65" s="229">
        <f>SUM(H65:K65)</f>
        <v>96.81000000000002</v>
      </c>
      <c r="M65" s="395">
        <f t="shared" si="31"/>
        <v>-0.34581138312157855</v>
      </c>
      <c r="N65" s="400">
        <v>370.738</v>
      </c>
      <c r="O65" s="230">
        <v>215.75400000000002</v>
      </c>
      <c r="P65" s="229">
        <v>10.085</v>
      </c>
      <c r="Q65" s="230">
        <v>10.251000000000001</v>
      </c>
      <c r="R65" s="229">
        <f>SUM(N65:Q65)</f>
        <v>606.828</v>
      </c>
      <c r="S65" s="415">
        <f>R65/$R$9</f>
        <v>0.0016466524321923238</v>
      </c>
      <c r="T65" s="233">
        <v>481.8160000000001</v>
      </c>
      <c r="U65" s="230">
        <v>249.03599999999997</v>
      </c>
      <c r="V65" s="229">
        <v>2.09</v>
      </c>
      <c r="W65" s="230">
        <v>4.268</v>
      </c>
      <c r="X65" s="229">
        <f>SUM(T65:W65)</f>
        <v>737.2100000000002</v>
      </c>
      <c r="Y65" s="228">
        <f>IF(ISERROR(R65/X65-1),"         /0",IF(R65/X65&gt;5,"  *  ",(R65/X65-1)))</f>
        <v>-0.17685869697915135</v>
      </c>
    </row>
    <row r="66" spans="1:25" s="220" customFormat="1" ht="19.5" customHeight="1">
      <c r="A66" s="235" t="s">
        <v>212</v>
      </c>
      <c r="B66" s="233">
        <v>0</v>
      </c>
      <c r="C66" s="230">
        <v>0</v>
      </c>
      <c r="D66" s="229">
        <v>0</v>
      </c>
      <c r="E66" s="230">
        <v>51.951</v>
      </c>
      <c r="F66" s="229">
        <f>SUM(B66:E66)</f>
        <v>51.951</v>
      </c>
      <c r="G66" s="232">
        <f>F66/$F$9</f>
        <v>0.0011464092945324988</v>
      </c>
      <c r="H66" s="233"/>
      <c r="I66" s="230"/>
      <c r="J66" s="229"/>
      <c r="K66" s="230"/>
      <c r="L66" s="229">
        <f>SUM(H66:K66)</f>
        <v>0</v>
      </c>
      <c r="M66" s="395" t="str">
        <f t="shared" si="31"/>
        <v>         /0</v>
      </c>
      <c r="N66" s="400"/>
      <c r="O66" s="230"/>
      <c r="P66" s="229">
        <v>28.717</v>
      </c>
      <c r="Q66" s="230">
        <v>233.117</v>
      </c>
      <c r="R66" s="229">
        <f>SUM(N66:Q66)</f>
        <v>261.834</v>
      </c>
      <c r="S66" s="415">
        <f>R66/$R$9</f>
        <v>0.0007104971967849949</v>
      </c>
      <c r="T66" s="233"/>
      <c r="U66" s="230"/>
      <c r="V66" s="229"/>
      <c r="W66" s="230">
        <v>72.61099999999999</v>
      </c>
      <c r="X66" s="229">
        <f>SUM(T66:W66)</f>
        <v>72.61099999999999</v>
      </c>
      <c r="Y66" s="228">
        <f>IF(ISERROR(R66/X66-1),"         /0",IF(R66/X66&gt;5,"  *  ",(R66/X66-1)))</f>
        <v>2.605982564625195</v>
      </c>
    </row>
    <row r="67" spans="1:25" s="220" customFormat="1" ht="19.5" customHeight="1" thickBot="1">
      <c r="A67" s="235" t="s">
        <v>172</v>
      </c>
      <c r="B67" s="233">
        <v>20.703</v>
      </c>
      <c r="C67" s="230">
        <v>9.714</v>
      </c>
      <c r="D67" s="229">
        <v>0.185</v>
      </c>
      <c r="E67" s="230">
        <v>0.05</v>
      </c>
      <c r="F67" s="229">
        <f t="shared" si="24"/>
        <v>30.652</v>
      </c>
      <c r="G67" s="232">
        <f t="shared" si="25"/>
        <v>0.0006764015648593897</v>
      </c>
      <c r="H67" s="233">
        <v>26</v>
      </c>
      <c r="I67" s="230">
        <v>9.297</v>
      </c>
      <c r="J67" s="229">
        <v>0.33599999999999997</v>
      </c>
      <c r="K67" s="230">
        <v>0.33599999999999997</v>
      </c>
      <c r="L67" s="229">
        <f t="shared" si="26"/>
        <v>35.968999999999994</v>
      </c>
      <c r="M67" s="395">
        <f t="shared" si="31"/>
        <v>-0.1478217353832465</v>
      </c>
      <c r="N67" s="400">
        <v>357.717</v>
      </c>
      <c r="O67" s="230">
        <v>958.3209999999999</v>
      </c>
      <c r="P67" s="229">
        <v>42.645</v>
      </c>
      <c r="Q67" s="230">
        <v>40.413</v>
      </c>
      <c r="R67" s="229">
        <f t="shared" si="27"/>
        <v>1399.096</v>
      </c>
      <c r="S67" s="415">
        <f t="shared" si="28"/>
        <v>0.003796503838436182</v>
      </c>
      <c r="T67" s="233">
        <v>408.17800000000005</v>
      </c>
      <c r="U67" s="230">
        <v>440.061</v>
      </c>
      <c r="V67" s="229">
        <v>4.042000000000001</v>
      </c>
      <c r="W67" s="230">
        <v>90.242</v>
      </c>
      <c r="X67" s="229">
        <f t="shared" si="29"/>
        <v>942.523</v>
      </c>
      <c r="Y67" s="228">
        <f t="shared" si="30"/>
        <v>0.48441576492032556</v>
      </c>
    </row>
    <row r="68" spans="1:25" s="236" customFormat="1" ht="19.5" customHeight="1">
      <c r="A68" s="243" t="s">
        <v>57</v>
      </c>
      <c r="B68" s="240">
        <f>SUM(B69:B72)</f>
        <v>560.485</v>
      </c>
      <c r="C68" s="239">
        <f>SUM(C69:C72)</f>
        <v>112.80399999999999</v>
      </c>
      <c r="D68" s="238">
        <f>SUM(D69:D72)</f>
        <v>0.055</v>
      </c>
      <c r="E68" s="239">
        <f>SUM(E69:E72)</f>
        <v>0.04</v>
      </c>
      <c r="F68" s="238">
        <f t="shared" si="24"/>
        <v>673.3839999999999</v>
      </c>
      <c r="G68" s="241">
        <f t="shared" si="25"/>
        <v>0.014859649985360669</v>
      </c>
      <c r="H68" s="240">
        <f>SUM(H69:H72)</f>
        <v>327.418</v>
      </c>
      <c r="I68" s="239">
        <f>SUM(I69:I72)</f>
        <v>134.72</v>
      </c>
      <c r="J68" s="238">
        <f>SUM(J69:J72)</f>
        <v>51.881</v>
      </c>
      <c r="K68" s="239">
        <f>SUM(K69:K72)</f>
        <v>0</v>
      </c>
      <c r="L68" s="238">
        <f t="shared" si="26"/>
        <v>514.019</v>
      </c>
      <c r="M68" s="394">
        <f t="shared" si="31"/>
        <v>0.3100371776140569</v>
      </c>
      <c r="N68" s="399">
        <f>SUM(N69:N72)</f>
        <v>4190.070000000001</v>
      </c>
      <c r="O68" s="239">
        <f>SUM(O69:O72)</f>
        <v>1469.396</v>
      </c>
      <c r="P68" s="238">
        <f>SUM(P69:P72)</f>
        <v>0.43</v>
      </c>
      <c r="Q68" s="239">
        <f>SUM(Q69:Q72)</f>
        <v>8.144</v>
      </c>
      <c r="R68" s="238">
        <f t="shared" si="27"/>
        <v>5668.040000000001</v>
      </c>
      <c r="S68" s="414">
        <f t="shared" si="28"/>
        <v>0.015380456820982848</v>
      </c>
      <c r="T68" s="240">
        <f>SUM(T69:T72)</f>
        <v>3832.55</v>
      </c>
      <c r="U68" s="239">
        <f>SUM(U69:U72)</f>
        <v>1570.3210000000001</v>
      </c>
      <c r="V68" s="238">
        <f>SUM(V69:V72)</f>
        <v>272.371</v>
      </c>
      <c r="W68" s="239">
        <f>SUM(W69:W72)</f>
        <v>18.938</v>
      </c>
      <c r="X68" s="238">
        <f t="shared" si="29"/>
        <v>5694.18</v>
      </c>
      <c r="Y68" s="237">
        <f t="shared" si="30"/>
        <v>-0.004590652209800039</v>
      </c>
    </row>
    <row r="69" spans="1:25" ht="19.5" customHeight="1">
      <c r="A69" s="235" t="s">
        <v>174</v>
      </c>
      <c r="B69" s="233">
        <v>258.33</v>
      </c>
      <c r="C69" s="230">
        <v>71.847</v>
      </c>
      <c r="D69" s="229">
        <v>0</v>
      </c>
      <c r="E69" s="230">
        <v>0</v>
      </c>
      <c r="F69" s="229">
        <f t="shared" si="24"/>
        <v>330.17699999999996</v>
      </c>
      <c r="G69" s="232">
        <f t="shared" si="25"/>
        <v>0.007286057662814129</v>
      </c>
      <c r="H69" s="233">
        <v>140.809</v>
      </c>
      <c r="I69" s="230">
        <v>116.49600000000001</v>
      </c>
      <c r="J69" s="229"/>
      <c r="K69" s="230"/>
      <c r="L69" s="229">
        <f t="shared" si="26"/>
        <v>257.305</v>
      </c>
      <c r="M69" s="395">
        <f t="shared" si="31"/>
        <v>0.2832125298769941</v>
      </c>
      <c r="N69" s="400">
        <v>2215.6780000000003</v>
      </c>
      <c r="O69" s="230">
        <v>1011.4309999999998</v>
      </c>
      <c r="P69" s="229"/>
      <c r="Q69" s="230"/>
      <c r="R69" s="229">
        <f t="shared" si="27"/>
        <v>3227.1090000000004</v>
      </c>
      <c r="S69" s="415">
        <f t="shared" si="28"/>
        <v>0.008756891382401173</v>
      </c>
      <c r="T69" s="233">
        <v>2418.376</v>
      </c>
      <c r="U69" s="230">
        <v>937.464</v>
      </c>
      <c r="V69" s="229"/>
      <c r="W69" s="230"/>
      <c r="X69" s="229">
        <f t="shared" si="29"/>
        <v>3355.84</v>
      </c>
      <c r="Y69" s="228">
        <f t="shared" si="30"/>
        <v>-0.038360291313054184</v>
      </c>
    </row>
    <row r="70" spans="1:25" ht="19.5" customHeight="1">
      <c r="A70" s="235" t="s">
        <v>175</v>
      </c>
      <c r="B70" s="233">
        <v>199.70999999999998</v>
      </c>
      <c r="C70" s="230">
        <v>26.827</v>
      </c>
      <c r="D70" s="229">
        <v>0</v>
      </c>
      <c r="E70" s="230">
        <v>0</v>
      </c>
      <c r="F70" s="229">
        <f>SUM(B70:E70)</f>
        <v>226.53699999999998</v>
      </c>
      <c r="G70" s="232">
        <f>F70/$F$9</f>
        <v>0.004999020660921035</v>
      </c>
      <c r="H70" s="233">
        <v>95.769</v>
      </c>
      <c r="I70" s="230">
        <v>18.058</v>
      </c>
      <c r="J70" s="229"/>
      <c r="K70" s="230"/>
      <c r="L70" s="229">
        <f>SUM(H70:K70)</f>
        <v>113.827</v>
      </c>
      <c r="M70" s="395">
        <f t="shared" si="31"/>
        <v>0.9901868625194372</v>
      </c>
      <c r="N70" s="400">
        <v>1334.57</v>
      </c>
      <c r="O70" s="230">
        <v>277.749</v>
      </c>
      <c r="P70" s="229"/>
      <c r="Q70" s="230"/>
      <c r="R70" s="229">
        <f>SUM(N70:Q70)</f>
        <v>1612.319</v>
      </c>
      <c r="S70" s="415">
        <f>R70/$R$9</f>
        <v>0.004375093111754724</v>
      </c>
      <c r="T70" s="233">
        <v>767.957</v>
      </c>
      <c r="U70" s="230">
        <v>465.665</v>
      </c>
      <c r="V70" s="229"/>
      <c r="W70" s="230"/>
      <c r="X70" s="229">
        <f>SUM(T70:W70)</f>
        <v>1233.622</v>
      </c>
      <c r="Y70" s="228">
        <f>IF(ISERROR(R70/X70-1),"         /0",IF(R70/X70&gt;5,"  *  ",(R70/X70-1)))</f>
        <v>0.30697977176152813</v>
      </c>
    </row>
    <row r="71" spans="1:25" ht="19.5" customHeight="1">
      <c r="A71" s="235" t="s">
        <v>177</v>
      </c>
      <c r="B71" s="233">
        <v>51.09</v>
      </c>
      <c r="C71" s="230">
        <v>0</v>
      </c>
      <c r="D71" s="229">
        <v>0</v>
      </c>
      <c r="E71" s="230">
        <v>0</v>
      </c>
      <c r="F71" s="229">
        <f>SUM(B71:E71)</f>
        <v>51.09</v>
      </c>
      <c r="G71" s="232">
        <f>F71/$F$9</f>
        <v>0.0011274094985210174</v>
      </c>
      <c r="H71" s="233">
        <v>45.815</v>
      </c>
      <c r="I71" s="230"/>
      <c r="J71" s="229"/>
      <c r="K71" s="230"/>
      <c r="L71" s="229">
        <f>SUM(H71:K71)</f>
        <v>45.815</v>
      </c>
      <c r="M71" s="395">
        <f t="shared" si="31"/>
        <v>0.11513696387645989</v>
      </c>
      <c r="N71" s="400">
        <v>310.933</v>
      </c>
      <c r="O71" s="230">
        <v>58.056000000000004</v>
      </c>
      <c r="P71" s="229"/>
      <c r="Q71" s="230"/>
      <c r="R71" s="229">
        <f>SUM(N71:Q71)</f>
        <v>368.989</v>
      </c>
      <c r="S71" s="415">
        <f>R71/$R$9</f>
        <v>0.0010012666427755695</v>
      </c>
      <c r="T71" s="233">
        <v>281.007</v>
      </c>
      <c r="U71" s="230">
        <v>131.804</v>
      </c>
      <c r="V71" s="229"/>
      <c r="W71" s="230"/>
      <c r="X71" s="229">
        <f>SUM(T71:W71)</f>
        <v>412.81100000000004</v>
      </c>
      <c r="Y71" s="228">
        <f>IF(ISERROR(R71/X71-1),"         /0",IF(R71/X71&gt;5,"  *  ",(R71/X71-1)))</f>
        <v>-0.10615511699058422</v>
      </c>
    </row>
    <row r="72" spans="1:25" ht="19.5" customHeight="1" thickBot="1">
      <c r="A72" s="235" t="s">
        <v>172</v>
      </c>
      <c r="B72" s="233">
        <v>51.355</v>
      </c>
      <c r="C72" s="230">
        <v>14.13</v>
      </c>
      <c r="D72" s="229">
        <v>0.055</v>
      </c>
      <c r="E72" s="230">
        <v>0.04</v>
      </c>
      <c r="F72" s="229">
        <f>SUM(B72:E72)</f>
        <v>65.58000000000001</v>
      </c>
      <c r="G72" s="232">
        <f>F72/$F$9</f>
        <v>0.0014471621631044888</v>
      </c>
      <c r="H72" s="233">
        <v>45.025</v>
      </c>
      <c r="I72" s="230">
        <v>0.166</v>
      </c>
      <c r="J72" s="229">
        <v>51.881</v>
      </c>
      <c r="K72" s="230"/>
      <c r="L72" s="229">
        <f>SUM(H72:K72)</f>
        <v>97.072</v>
      </c>
      <c r="M72" s="395">
        <f t="shared" si="31"/>
        <v>-0.324418987967694</v>
      </c>
      <c r="N72" s="400">
        <v>328.88899999999995</v>
      </c>
      <c r="O72" s="230">
        <v>122.16</v>
      </c>
      <c r="P72" s="229">
        <v>0.43</v>
      </c>
      <c r="Q72" s="230">
        <v>8.144</v>
      </c>
      <c r="R72" s="229">
        <f>SUM(N72:Q72)</f>
        <v>459.623</v>
      </c>
      <c r="S72" s="415">
        <f>R72/$R$9</f>
        <v>0.0012472056840513827</v>
      </c>
      <c r="T72" s="233">
        <v>365.2099999999999</v>
      </c>
      <c r="U72" s="230">
        <v>35.388000000000005</v>
      </c>
      <c r="V72" s="229">
        <v>272.371</v>
      </c>
      <c r="W72" s="230">
        <v>18.938</v>
      </c>
      <c r="X72" s="229">
        <f>SUM(T72:W72)</f>
        <v>691.9069999999999</v>
      </c>
      <c r="Y72" s="228">
        <f>IF(ISERROR(R72/X72-1),"         /0",IF(R72/X72&gt;5,"  *  ",(R72/X72-1)))</f>
        <v>-0.33571563808430893</v>
      </c>
    </row>
    <row r="73" spans="1:25" s="330" customFormat="1" ht="19.5" customHeight="1" thickBot="1">
      <c r="A73" s="336" t="s">
        <v>56</v>
      </c>
      <c r="B73" s="334">
        <v>74.566</v>
      </c>
      <c r="C73" s="333">
        <v>0</v>
      </c>
      <c r="D73" s="332">
        <v>0</v>
      </c>
      <c r="E73" s="333">
        <v>0</v>
      </c>
      <c r="F73" s="332">
        <f>SUM(B73:E73)</f>
        <v>74.566</v>
      </c>
      <c r="G73" s="335">
        <f>F73/$F$9</f>
        <v>0.0016454573628247834</v>
      </c>
      <c r="H73" s="334">
        <v>72.643</v>
      </c>
      <c r="I73" s="333">
        <v>0</v>
      </c>
      <c r="J73" s="332">
        <v>0.251</v>
      </c>
      <c r="K73" s="333">
        <v>0.19</v>
      </c>
      <c r="L73" s="332">
        <f t="shared" si="26"/>
        <v>73.084</v>
      </c>
      <c r="M73" s="397">
        <f t="shared" si="31"/>
        <v>0.02027803623228075</v>
      </c>
      <c r="N73" s="402">
        <v>609.8819999999998</v>
      </c>
      <c r="O73" s="333">
        <v>26.658</v>
      </c>
      <c r="P73" s="332">
        <v>0.15</v>
      </c>
      <c r="Q73" s="333">
        <v>0</v>
      </c>
      <c r="R73" s="332">
        <f>SUM(N73:Q73)</f>
        <v>636.6899999999998</v>
      </c>
      <c r="S73" s="417">
        <f>R73/$R$9</f>
        <v>0.0017276841824248887</v>
      </c>
      <c r="T73" s="334">
        <v>587.732</v>
      </c>
      <c r="U73" s="333">
        <v>0.972</v>
      </c>
      <c r="V73" s="332">
        <v>1.9969999999999999</v>
      </c>
      <c r="W73" s="333">
        <v>3.9779999999999998</v>
      </c>
      <c r="X73" s="332">
        <f>SUM(T73:W73)</f>
        <v>594.6789999999999</v>
      </c>
      <c r="Y73" s="331">
        <f>IF(ISERROR(R73/X73-1),"         /0",IF(R73/X73&gt;5,"  *  ",(R73/X73-1)))</f>
        <v>0.07064483528088261</v>
      </c>
    </row>
    <row r="74" ht="15" thickTop="1">
      <c r="A74" s="121" t="s">
        <v>43</v>
      </c>
    </row>
    <row r="75" ht="15">
      <c r="A75" s="121" t="s">
        <v>55</v>
      </c>
    </row>
    <row r="76" ht="15">
      <c r="A76" s="128" t="s">
        <v>29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74:Y65536 M74:M65536 Y3 M3">
    <cfRule type="cellIs" priority="4" dxfId="93" operator="lessThan" stopIfTrue="1">
      <formula>0</formula>
    </cfRule>
  </conditionalFormatting>
  <conditionalFormatting sqref="M9:M73 Y9:Y73">
    <cfRule type="cellIs" priority="5" dxfId="93" operator="lessThan" stopIfTrue="1">
      <formula>0</formula>
    </cfRule>
    <cfRule type="cellIs" priority="6" dxfId="95" operator="greaterThanOrEqual" stopIfTrue="1">
      <formula>0</formula>
    </cfRule>
  </conditionalFormatting>
  <conditionalFormatting sqref="M5 Y5 Y7:Y8 M7:M8">
    <cfRule type="cellIs" priority="2" dxfId="93" operator="lessThan" stopIfTrue="1">
      <formula>0</formula>
    </cfRule>
  </conditionalFormatting>
  <conditionalFormatting sqref="M6 Y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1968503937007874" right="0.2362204724409449" top="0.35433070866141736" bottom="0.1968503937007874" header="0.15748031496062992" footer="0.15748031496062992"/>
  <pageSetup horizontalDpi="600" verticalDpi="600" orientation="landscape" scale="4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0"/>
  </sheetPr>
  <dimension ref="A1:Z65"/>
  <sheetViews>
    <sheetView showGridLines="0" zoomScale="75" zoomScaleNormal="75" zoomScalePageLayoutView="0" workbookViewId="0" topLeftCell="A1">
      <selection activeCell="U10" sqref="U10:X62"/>
    </sheetView>
  </sheetViews>
  <sheetFormatPr defaultColWidth="8.00390625" defaultRowHeight="15"/>
  <cols>
    <col min="1" max="1" width="25.421875" style="128" customWidth="1"/>
    <col min="2" max="2" width="39.421875" style="128" customWidth="1"/>
    <col min="3" max="3" width="12.421875" style="128" customWidth="1"/>
    <col min="4" max="4" width="12.421875" style="128" bestFit="1" customWidth="1"/>
    <col min="5" max="5" width="9.140625" style="128" bestFit="1" customWidth="1"/>
    <col min="6" max="6" width="11.421875" style="128" bestFit="1" customWidth="1"/>
    <col min="7" max="7" width="11.7109375" style="128" customWidth="1"/>
    <col min="8" max="8" width="10.421875" style="128" customWidth="1"/>
    <col min="9" max="10" width="12.7109375" style="128" bestFit="1" customWidth="1"/>
    <col min="11" max="11" width="9.7109375" style="128" bestFit="1" customWidth="1"/>
    <col min="12" max="12" width="10.57421875" style="128" bestFit="1" customWidth="1"/>
    <col min="13" max="13" width="12.7109375" style="128" bestFit="1" customWidth="1"/>
    <col min="14" max="14" width="9.421875" style="128" customWidth="1"/>
    <col min="15" max="16" width="13.00390625" style="128" bestFit="1" customWidth="1"/>
    <col min="17" max="18" width="10.57421875" style="128" bestFit="1" customWidth="1"/>
    <col min="19" max="19" width="13.00390625" style="128" bestFit="1" customWidth="1"/>
    <col min="20" max="20" width="10.57421875" style="128" customWidth="1"/>
    <col min="21" max="22" width="13.140625" style="128" bestFit="1" customWidth="1"/>
    <col min="23" max="23" width="10.28125" style="128" customWidth="1"/>
    <col min="24" max="24" width="10.8515625" style="128" bestFit="1" customWidth="1"/>
    <col min="25" max="25" width="13.00390625" style="128" bestFit="1" customWidth="1"/>
    <col min="26" max="26" width="9.8515625" style="128" bestFit="1" customWidth="1"/>
    <col min="27" max="16384" width="8.00390625" style="128" customWidth="1"/>
  </cols>
  <sheetData>
    <row r="1" spans="25:26" ht="21.75" thickBot="1">
      <c r="Y1" s="663" t="s">
        <v>28</v>
      </c>
      <c r="Z1" s="664"/>
    </row>
    <row r="2" ht="9.75" customHeight="1" thickBot="1"/>
    <row r="3" spans="1:26" ht="24" customHeight="1" thickTop="1">
      <c r="A3" s="576" t="s">
        <v>120</v>
      </c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7"/>
      <c r="U3" s="577"/>
      <c r="V3" s="577"/>
      <c r="W3" s="577"/>
      <c r="X3" s="577"/>
      <c r="Y3" s="577"/>
      <c r="Z3" s="578"/>
    </row>
    <row r="4" spans="1:26" ht="21" customHeight="1" thickBot="1">
      <c r="A4" s="588" t="s">
        <v>45</v>
      </c>
      <c r="B4" s="589"/>
      <c r="C4" s="589"/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589"/>
      <c r="Q4" s="589"/>
      <c r="R4" s="589"/>
      <c r="S4" s="589"/>
      <c r="T4" s="589"/>
      <c r="U4" s="589"/>
      <c r="V4" s="589"/>
      <c r="W4" s="589"/>
      <c r="X4" s="589"/>
      <c r="Y4" s="589"/>
      <c r="Z4" s="590"/>
    </row>
    <row r="5" spans="1:26" s="174" customFormat="1" ht="19.5" customHeight="1" thickBot="1" thickTop="1">
      <c r="A5" s="579" t="s">
        <v>121</v>
      </c>
      <c r="B5" s="579" t="s">
        <v>122</v>
      </c>
      <c r="C5" s="565" t="s">
        <v>36</v>
      </c>
      <c r="D5" s="566"/>
      <c r="E5" s="566"/>
      <c r="F5" s="566"/>
      <c r="G5" s="566"/>
      <c r="H5" s="566"/>
      <c r="I5" s="566"/>
      <c r="J5" s="566"/>
      <c r="K5" s="567"/>
      <c r="L5" s="567"/>
      <c r="M5" s="567"/>
      <c r="N5" s="568"/>
      <c r="O5" s="569" t="s">
        <v>35</v>
      </c>
      <c r="P5" s="566"/>
      <c r="Q5" s="566"/>
      <c r="R5" s="566"/>
      <c r="S5" s="566"/>
      <c r="T5" s="566"/>
      <c r="U5" s="566"/>
      <c r="V5" s="566"/>
      <c r="W5" s="566"/>
      <c r="X5" s="566"/>
      <c r="Y5" s="566"/>
      <c r="Z5" s="568"/>
    </row>
    <row r="6" spans="1:26" s="173" customFormat="1" ht="26.25" customHeight="1" thickBot="1">
      <c r="A6" s="580"/>
      <c r="B6" s="580"/>
      <c r="C6" s="665" t="s">
        <v>157</v>
      </c>
      <c r="D6" s="661"/>
      <c r="E6" s="661"/>
      <c r="F6" s="661"/>
      <c r="G6" s="662"/>
      <c r="H6" s="562" t="s">
        <v>34</v>
      </c>
      <c r="I6" s="665" t="s">
        <v>158</v>
      </c>
      <c r="J6" s="661"/>
      <c r="K6" s="661"/>
      <c r="L6" s="661"/>
      <c r="M6" s="662"/>
      <c r="N6" s="562" t="s">
        <v>33</v>
      </c>
      <c r="O6" s="660" t="s">
        <v>159</v>
      </c>
      <c r="P6" s="661"/>
      <c r="Q6" s="661"/>
      <c r="R6" s="661"/>
      <c r="S6" s="662"/>
      <c r="T6" s="562" t="s">
        <v>34</v>
      </c>
      <c r="U6" s="660" t="s">
        <v>160</v>
      </c>
      <c r="V6" s="661"/>
      <c r="W6" s="661"/>
      <c r="X6" s="661"/>
      <c r="Y6" s="662"/>
      <c r="Z6" s="562" t="s">
        <v>33</v>
      </c>
    </row>
    <row r="7" spans="1:26" s="168" customFormat="1" ht="26.25" customHeight="1">
      <c r="A7" s="581"/>
      <c r="B7" s="581"/>
      <c r="C7" s="585" t="s">
        <v>22</v>
      </c>
      <c r="D7" s="586"/>
      <c r="E7" s="583" t="s">
        <v>21</v>
      </c>
      <c r="F7" s="584"/>
      <c r="G7" s="570" t="s">
        <v>17</v>
      </c>
      <c r="H7" s="563"/>
      <c r="I7" s="585" t="s">
        <v>22</v>
      </c>
      <c r="J7" s="586"/>
      <c r="K7" s="583" t="s">
        <v>21</v>
      </c>
      <c r="L7" s="584"/>
      <c r="M7" s="570" t="s">
        <v>17</v>
      </c>
      <c r="N7" s="563"/>
      <c r="O7" s="586" t="s">
        <v>22</v>
      </c>
      <c r="P7" s="586"/>
      <c r="Q7" s="591" t="s">
        <v>21</v>
      </c>
      <c r="R7" s="586"/>
      <c r="S7" s="570" t="s">
        <v>17</v>
      </c>
      <c r="T7" s="563"/>
      <c r="U7" s="592"/>
      <c r="V7" s="584"/>
      <c r="W7" s="583" t="s">
        <v>21</v>
      </c>
      <c r="X7" s="587"/>
      <c r="Y7" s="570" t="s">
        <v>17</v>
      </c>
      <c r="Z7" s="563"/>
    </row>
    <row r="8" spans="1:26" s="168" customFormat="1" ht="31.5" thickBot="1">
      <c r="A8" s="582"/>
      <c r="B8" s="582"/>
      <c r="C8" s="171" t="s">
        <v>19</v>
      </c>
      <c r="D8" s="169" t="s">
        <v>18</v>
      </c>
      <c r="E8" s="170" t="s">
        <v>19</v>
      </c>
      <c r="F8" s="169" t="s">
        <v>18</v>
      </c>
      <c r="G8" s="571"/>
      <c r="H8" s="564"/>
      <c r="I8" s="171" t="s">
        <v>19</v>
      </c>
      <c r="J8" s="169" t="s">
        <v>18</v>
      </c>
      <c r="K8" s="170" t="s">
        <v>19</v>
      </c>
      <c r="L8" s="169" t="s">
        <v>18</v>
      </c>
      <c r="M8" s="571"/>
      <c r="N8" s="564"/>
      <c r="O8" s="172" t="s">
        <v>19</v>
      </c>
      <c r="P8" s="169" t="s">
        <v>18</v>
      </c>
      <c r="Q8" s="170" t="s">
        <v>19</v>
      </c>
      <c r="R8" s="169" t="s">
        <v>18</v>
      </c>
      <c r="S8" s="571"/>
      <c r="T8" s="564"/>
      <c r="U8" s="171" t="s">
        <v>19</v>
      </c>
      <c r="V8" s="169" t="s">
        <v>18</v>
      </c>
      <c r="W8" s="170" t="s">
        <v>19</v>
      </c>
      <c r="X8" s="169" t="s">
        <v>18</v>
      </c>
      <c r="Y8" s="571"/>
      <c r="Z8" s="564"/>
    </row>
    <row r="9" spans="1:26" s="157" customFormat="1" ht="18" customHeight="1" thickBot="1" thickTop="1">
      <c r="A9" s="167" t="s">
        <v>24</v>
      </c>
      <c r="B9" s="372"/>
      <c r="C9" s="166">
        <f>SUM(C10:C62)</f>
        <v>1675921</v>
      </c>
      <c r="D9" s="160">
        <f>SUM(D10:D62)</f>
        <v>1675921</v>
      </c>
      <c r="E9" s="161">
        <f>SUM(E10:E62)</f>
        <v>65044</v>
      </c>
      <c r="F9" s="160">
        <f>SUM(F10:F62)</f>
        <v>65044</v>
      </c>
      <c r="G9" s="159">
        <f>SUM(C9:F9)</f>
        <v>3481930</v>
      </c>
      <c r="H9" s="163">
        <f aca="true" t="shared" si="0" ref="H9:H16">G9/$G$9</f>
        <v>1</v>
      </c>
      <c r="I9" s="162">
        <f>SUM(I10:I62)</f>
        <v>1482508</v>
      </c>
      <c r="J9" s="160">
        <f>SUM(J10:J62)</f>
        <v>1482508</v>
      </c>
      <c r="K9" s="161">
        <f>SUM(K10:K62)</f>
        <v>72721</v>
      </c>
      <c r="L9" s="160">
        <f>SUM(L10:L62)</f>
        <v>72721</v>
      </c>
      <c r="M9" s="159">
        <f aca="true" t="shared" si="1" ref="M9:M16">SUM(I9:L9)</f>
        <v>3110458</v>
      </c>
      <c r="N9" s="165">
        <f aca="true" t="shared" si="2" ref="N9:N16">IF(ISERROR(G9/M9-1),"         /0",(G9/M9-1))</f>
        <v>0.11942678538015938</v>
      </c>
      <c r="O9" s="164">
        <f>SUM(O10:O62)</f>
        <v>12429161</v>
      </c>
      <c r="P9" s="160">
        <f>SUM(P10:P62)</f>
        <v>12429161</v>
      </c>
      <c r="Q9" s="161">
        <f>SUM(Q10:Q62)</f>
        <v>528421</v>
      </c>
      <c r="R9" s="160">
        <f>SUM(R10:R62)</f>
        <v>528421</v>
      </c>
      <c r="S9" s="159">
        <f aca="true" t="shared" si="3" ref="S9:S16">SUM(O9:R9)</f>
        <v>25915164</v>
      </c>
      <c r="T9" s="163">
        <f aca="true" t="shared" si="4" ref="T9:T16">S9/$S$9</f>
        <v>1</v>
      </c>
      <c r="U9" s="162">
        <f>SUM(U10:U62)</f>
        <v>10181973</v>
      </c>
      <c r="V9" s="160">
        <f>SUM(V10:V62)</f>
        <v>10181973</v>
      </c>
      <c r="W9" s="161">
        <f>SUM(W10:W62)</f>
        <v>553161</v>
      </c>
      <c r="X9" s="160">
        <f>SUM(X10:X62)</f>
        <v>553161</v>
      </c>
      <c r="Y9" s="159">
        <f aca="true" t="shared" si="5" ref="Y9:Y16">SUM(U9:X9)</f>
        <v>21470268</v>
      </c>
      <c r="Z9" s="158">
        <f>IF(ISERROR(S9/Y9-1),"         /0",(S9/Y9-1))</f>
        <v>0.2070256412262763</v>
      </c>
    </row>
    <row r="10" spans="1:26" ht="21" customHeight="1" thickTop="1">
      <c r="A10" s="156" t="s">
        <v>364</v>
      </c>
      <c r="B10" s="373" t="s">
        <v>365</v>
      </c>
      <c r="C10" s="154">
        <v>595649</v>
      </c>
      <c r="D10" s="150">
        <v>607948</v>
      </c>
      <c r="E10" s="151">
        <v>14062</v>
      </c>
      <c r="F10" s="150">
        <v>14234</v>
      </c>
      <c r="G10" s="149">
        <f aca="true" t="shared" si="6" ref="G10:G62">SUM(C10:F10)</f>
        <v>1231893</v>
      </c>
      <c r="H10" s="153">
        <f t="shared" si="0"/>
        <v>0.3537960269161069</v>
      </c>
      <c r="I10" s="152">
        <v>528020</v>
      </c>
      <c r="J10" s="150">
        <v>540306</v>
      </c>
      <c r="K10" s="151">
        <v>17232</v>
      </c>
      <c r="L10" s="150">
        <v>15309</v>
      </c>
      <c r="M10" s="149">
        <f t="shared" si="1"/>
        <v>1100867</v>
      </c>
      <c r="N10" s="155">
        <f t="shared" si="2"/>
        <v>0.11902073547485759</v>
      </c>
      <c r="O10" s="154">
        <v>4415130</v>
      </c>
      <c r="P10" s="150">
        <v>4550928</v>
      </c>
      <c r="Q10" s="151">
        <v>124608</v>
      </c>
      <c r="R10" s="150">
        <v>127307</v>
      </c>
      <c r="S10" s="149">
        <f t="shared" si="3"/>
        <v>9217973</v>
      </c>
      <c r="T10" s="153">
        <f t="shared" si="4"/>
        <v>0.3556980384148833</v>
      </c>
      <c r="U10" s="152">
        <v>3781512</v>
      </c>
      <c r="V10" s="150">
        <v>3914439</v>
      </c>
      <c r="W10" s="151">
        <v>126283</v>
      </c>
      <c r="X10" s="150">
        <v>113282</v>
      </c>
      <c r="Y10" s="149">
        <f t="shared" si="5"/>
        <v>7935516</v>
      </c>
      <c r="Z10" s="148">
        <f aca="true" t="shared" si="7" ref="Z10:Z16">IF(ISERROR(S10/Y10-1),"         /0",IF(S10/Y10&gt;5,"  *  ",(S10/Y10-1)))</f>
        <v>0.16160978063682307</v>
      </c>
    </row>
    <row r="11" spans="1:26" ht="21" customHeight="1">
      <c r="A11" s="147" t="s">
        <v>366</v>
      </c>
      <c r="B11" s="374" t="s">
        <v>367</v>
      </c>
      <c r="C11" s="145">
        <v>224802</v>
      </c>
      <c r="D11" s="141">
        <v>224750</v>
      </c>
      <c r="E11" s="142">
        <v>2112</v>
      </c>
      <c r="F11" s="141">
        <v>1874</v>
      </c>
      <c r="G11" s="140">
        <f t="shared" si="6"/>
        <v>453538</v>
      </c>
      <c r="H11" s="144">
        <f t="shared" si="0"/>
        <v>0.13025477249686238</v>
      </c>
      <c r="I11" s="143">
        <v>182998</v>
      </c>
      <c r="J11" s="141">
        <v>179589</v>
      </c>
      <c r="K11" s="142">
        <v>4760</v>
      </c>
      <c r="L11" s="141">
        <v>5141</v>
      </c>
      <c r="M11" s="140">
        <f t="shared" si="1"/>
        <v>372488</v>
      </c>
      <c r="N11" s="146">
        <f t="shared" si="2"/>
        <v>0.21759090225725397</v>
      </c>
      <c r="O11" s="145">
        <v>1655523</v>
      </c>
      <c r="P11" s="141">
        <v>1647677</v>
      </c>
      <c r="Q11" s="142">
        <v>20471</v>
      </c>
      <c r="R11" s="141">
        <v>20790</v>
      </c>
      <c r="S11" s="140">
        <f t="shared" si="3"/>
        <v>3344461</v>
      </c>
      <c r="T11" s="144">
        <f t="shared" si="4"/>
        <v>0.12905420934245293</v>
      </c>
      <c r="U11" s="143">
        <v>1080868</v>
      </c>
      <c r="V11" s="141">
        <v>1071377</v>
      </c>
      <c r="W11" s="142">
        <v>32727</v>
      </c>
      <c r="X11" s="141">
        <v>35189</v>
      </c>
      <c r="Y11" s="140">
        <f t="shared" si="5"/>
        <v>2220161</v>
      </c>
      <c r="Z11" s="139">
        <f t="shared" si="7"/>
        <v>0.5064047156940421</v>
      </c>
    </row>
    <row r="12" spans="1:26" ht="21" customHeight="1">
      <c r="A12" s="147" t="s">
        <v>368</v>
      </c>
      <c r="B12" s="374" t="s">
        <v>369</v>
      </c>
      <c r="C12" s="145">
        <v>155273</v>
      </c>
      <c r="D12" s="141">
        <v>155317</v>
      </c>
      <c r="E12" s="142">
        <v>3306</v>
      </c>
      <c r="F12" s="141">
        <v>3521</v>
      </c>
      <c r="G12" s="140">
        <f t="shared" si="6"/>
        <v>317417</v>
      </c>
      <c r="H12" s="144">
        <f t="shared" si="0"/>
        <v>0.09116122380403971</v>
      </c>
      <c r="I12" s="143">
        <v>134235</v>
      </c>
      <c r="J12" s="141">
        <v>135657</v>
      </c>
      <c r="K12" s="142">
        <v>4496</v>
      </c>
      <c r="L12" s="141">
        <v>4441</v>
      </c>
      <c r="M12" s="140">
        <f t="shared" si="1"/>
        <v>278829</v>
      </c>
      <c r="N12" s="146">
        <f t="shared" si="2"/>
        <v>0.13839306528374018</v>
      </c>
      <c r="O12" s="145">
        <v>1133542</v>
      </c>
      <c r="P12" s="141">
        <v>1108992</v>
      </c>
      <c r="Q12" s="142">
        <v>23871</v>
      </c>
      <c r="R12" s="141">
        <v>24935</v>
      </c>
      <c r="S12" s="140">
        <f t="shared" si="3"/>
        <v>2291340</v>
      </c>
      <c r="T12" s="144">
        <f t="shared" si="4"/>
        <v>0.0884169592752722</v>
      </c>
      <c r="U12" s="143">
        <v>876915</v>
      </c>
      <c r="V12" s="141">
        <v>855055</v>
      </c>
      <c r="W12" s="142">
        <v>26313</v>
      </c>
      <c r="X12" s="141">
        <v>26751</v>
      </c>
      <c r="Y12" s="140">
        <f t="shared" si="5"/>
        <v>1785034</v>
      </c>
      <c r="Z12" s="139">
        <f t="shared" si="7"/>
        <v>0.28363941527164194</v>
      </c>
    </row>
    <row r="13" spans="1:26" ht="21" customHeight="1">
      <c r="A13" s="147" t="s">
        <v>370</v>
      </c>
      <c r="B13" s="374" t="s">
        <v>371</v>
      </c>
      <c r="C13" s="145">
        <v>130189</v>
      </c>
      <c r="D13" s="141">
        <v>129892</v>
      </c>
      <c r="E13" s="142">
        <v>46</v>
      </c>
      <c r="F13" s="141">
        <v>48</v>
      </c>
      <c r="G13" s="140">
        <f t="shared" si="6"/>
        <v>260175</v>
      </c>
      <c r="H13" s="144">
        <f t="shared" si="0"/>
        <v>0.07472149066753209</v>
      </c>
      <c r="I13" s="143">
        <v>124502</v>
      </c>
      <c r="J13" s="141">
        <v>124314</v>
      </c>
      <c r="K13" s="142">
        <v>182</v>
      </c>
      <c r="L13" s="141">
        <v>224</v>
      </c>
      <c r="M13" s="140">
        <f t="shared" si="1"/>
        <v>249222</v>
      </c>
      <c r="N13" s="146">
        <f t="shared" si="2"/>
        <v>0.04394876856778285</v>
      </c>
      <c r="O13" s="145">
        <v>982672</v>
      </c>
      <c r="P13" s="141">
        <v>967267</v>
      </c>
      <c r="Q13" s="142">
        <v>5045</v>
      </c>
      <c r="R13" s="141">
        <v>4477</v>
      </c>
      <c r="S13" s="140">
        <f t="shared" si="3"/>
        <v>1959461</v>
      </c>
      <c r="T13" s="144">
        <f t="shared" si="4"/>
        <v>0.07561059617450232</v>
      </c>
      <c r="U13" s="143">
        <v>739743</v>
      </c>
      <c r="V13" s="141">
        <v>725953</v>
      </c>
      <c r="W13" s="142">
        <v>9899</v>
      </c>
      <c r="X13" s="141">
        <v>8217</v>
      </c>
      <c r="Y13" s="140">
        <f t="shared" si="5"/>
        <v>1483812</v>
      </c>
      <c r="Z13" s="139">
        <f t="shared" si="7"/>
        <v>0.3205588039455134</v>
      </c>
    </row>
    <row r="14" spans="1:26" ht="21" customHeight="1">
      <c r="A14" s="147" t="s">
        <v>372</v>
      </c>
      <c r="B14" s="374" t="s">
        <v>373</v>
      </c>
      <c r="C14" s="145">
        <v>79467</v>
      </c>
      <c r="D14" s="141">
        <v>78963</v>
      </c>
      <c r="E14" s="142">
        <v>1994</v>
      </c>
      <c r="F14" s="141">
        <v>2111</v>
      </c>
      <c r="G14" s="140">
        <f t="shared" si="6"/>
        <v>162535</v>
      </c>
      <c r="H14" s="144">
        <f t="shared" si="0"/>
        <v>0.046679571387132995</v>
      </c>
      <c r="I14" s="143">
        <v>79878</v>
      </c>
      <c r="J14" s="141">
        <v>79766</v>
      </c>
      <c r="K14" s="142">
        <v>515</v>
      </c>
      <c r="L14" s="141">
        <v>611</v>
      </c>
      <c r="M14" s="140">
        <f t="shared" si="1"/>
        <v>160770</v>
      </c>
      <c r="N14" s="146">
        <f t="shared" si="2"/>
        <v>0.01097841637121344</v>
      </c>
      <c r="O14" s="145">
        <v>620916</v>
      </c>
      <c r="P14" s="141">
        <v>606330</v>
      </c>
      <c r="Q14" s="142">
        <v>11230</v>
      </c>
      <c r="R14" s="141">
        <v>11125</v>
      </c>
      <c r="S14" s="140">
        <f t="shared" si="3"/>
        <v>1249601</v>
      </c>
      <c r="T14" s="144">
        <f t="shared" si="4"/>
        <v>0.04821891152222691</v>
      </c>
      <c r="U14" s="143">
        <v>534774</v>
      </c>
      <c r="V14" s="141">
        <v>519293</v>
      </c>
      <c r="W14" s="142">
        <v>7218</v>
      </c>
      <c r="X14" s="141">
        <v>7823</v>
      </c>
      <c r="Y14" s="140">
        <f t="shared" si="5"/>
        <v>1069108</v>
      </c>
      <c r="Z14" s="139">
        <f t="shared" si="7"/>
        <v>0.16882578747890764</v>
      </c>
    </row>
    <row r="15" spans="1:26" ht="21" customHeight="1">
      <c r="A15" s="147" t="s">
        <v>374</v>
      </c>
      <c r="B15" s="374" t="s">
        <v>375</v>
      </c>
      <c r="C15" s="145">
        <v>63146</v>
      </c>
      <c r="D15" s="141">
        <v>62912</v>
      </c>
      <c r="E15" s="142">
        <v>1573</v>
      </c>
      <c r="F15" s="141">
        <v>1820</v>
      </c>
      <c r="G15" s="140">
        <f t="shared" si="6"/>
        <v>129451</v>
      </c>
      <c r="H15" s="144">
        <f>G15/$G$9</f>
        <v>0.0371779444158843</v>
      </c>
      <c r="I15" s="143">
        <v>56016</v>
      </c>
      <c r="J15" s="141">
        <v>56209</v>
      </c>
      <c r="K15" s="142">
        <v>1196</v>
      </c>
      <c r="L15" s="141">
        <v>1367</v>
      </c>
      <c r="M15" s="140">
        <f>SUM(I15:L15)</f>
        <v>114788</v>
      </c>
      <c r="N15" s="146">
        <f>IF(ISERROR(G15/M15-1),"         /0",(G15/M15-1))</f>
        <v>0.12773983343206607</v>
      </c>
      <c r="O15" s="145">
        <v>461019</v>
      </c>
      <c r="P15" s="141">
        <v>457595</v>
      </c>
      <c r="Q15" s="142">
        <v>12246</v>
      </c>
      <c r="R15" s="141">
        <v>12819</v>
      </c>
      <c r="S15" s="140">
        <f>SUM(O15:R15)</f>
        <v>943679</v>
      </c>
      <c r="T15" s="144">
        <f>S15/$S$9</f>
        <v>0.036414162765861714</v>
      </c>
      <c r="U15" s="143">
        <v>404775</v>
      </c>
      <c r="V15" s="141">
        <v>398474</v>
      </c>
      <c r="W15" s="142">
        <v>12358</v>
      </c>
      <c r="X15" s="141">
        <v>12708</v>
      </c>
      <c r="Y15" s="140">
        <f>SUM(U15:X15)</f>
        <v>828315</v>
      </c>
      <c r="Z15" s="139">
        <f>IF(ISERROR(S15/Y15-1),"         /0",IF(S15/Y15&gt;5,"  *  ",(S15/Y15-1)))</f>
        <v>0.13927551716436382</v>
      </c>
    </row>
    <row r="16" spans="1:26" ht="21" customHeight="1">
      <c r="A16" s="147" t="s">
        <v>376</v>
      </c>
      <c r="B16" s="374" t="s">
        <v>377</v>
      </c>
      <c r="C16" s="145">
        <v>51118</v>
      </c>
      <c r="D16" s="141">
        <v>49968</v>
      </c>
      <c r="E16" s="142">
        <v>8964</v>
      </c>
      <c r="F16" s="141">
        <v>8902</v>
      </c>
      <c r="G16" s="140">
        <f t="shared" si="6"/>
        <v>118952</v>
      </c>
      <c r="H16" s="144">
        <f t="shared" si="0"/>
        <v>0.03416266266122524</v>
      </c>
      <c r="I16" s="143">
        <v>39187</v>
      </c>
      <c r="J16" s="141">
        <v>38569</v>
      </c>
      <c r="K16" s="142">
        <v>13981</v>
      </c>
      <c r="L16" s="141">
        <v>13933</v>
      </c>
      <c r="M16" s="140">
        <f t="shared" si="1"/>
        <v>105670</v>
      </c>
      <c r="N16" s="146">
        <f t="shared" si="2"/>
        <v>0.1256931957982399</v>
      </c>
      <c r="O16" s="145">
        <v>340127</v>
      </c>
      <c r="P16" s="141">
        <v>337006</v>
      </c>
      <c r="Q16" s="142">
        <v>89293</v>
      </c>
      <c r="R16" s="141">
        <v>87465</v>
      </c>
      <c r="S16" s="140">
        <f t="shared" si="3"/>
        <v>853891</v>
      </c>
      <c r="T16" s="144">
        <f t="shared" si="4"/>
        <v>0.03294947313472529</v>
      </c>
      <c r="U16" s="143">
        <v>268412</v>
      </c>
      <c r="V16" s="141">
        <v>266523</v>
      </c>
      <c r="W16" s="142">
        <v>109121</v>
      </c>
      <c r="X16" s="141">
        <v>106327</v>
      </c>
      <c r="Y16" s="140">
        <f t="shared" si="5"/>
        <v>750383</v>
      </c>
      <c r="Z16" s="139">
        <f t="shared" si="7"/>
        <v>0.13794022519166882</v>
      </c>
    </row>
    <row r="17" spans="1:26" ht="21" customHeight="1">
      <c r="A17" s="147" t="s">
        <v>378</v>
      </c>
      <c r="B17" s="374" t="s">
        <v>379</v>
      </c>
      <c r="C17" s="145">
        <v>55383</v>
      </c>
      <c r="D17" s="141">
        <v>53851</v>
      </c>
      <c r="E17" s="142">
        <v>58</v>
      </c>
      <c r="F17" s="141">
        <v>53</v>
      </c>
      <c r="G17" s="140">
        <f t="shared" si="6"/>
        <v>109345</v>
      </c>
      <c r="H17" s="144">
        <f aca="true" t="shared" si="8" ref="H17:H27">G17/$G$9</f>
        <v>0.03140356066893935</v>
      </c>
      <c r="I17" s="143">
        <v>41179</v>
      </c>
      <c r="J17" s="141">
        <v>40403</v>
      </c>
      <c r="K17" s="142">
        <v>290</v>
      </c>
      <c r="L17" s="141">
        <v>172</v>
      </c>
      <c r="M17" s="140">
        <f aca="true" t="shared" si="9" ref="M17:M27">SUM(I17:L17)</f>
        <v>82044</v>
      </c>
      <c r="N17" s="146">
        <f aca="true" t="shared" si="10" ref="N17:N27">IF(ISERROR(G17/M17-1),"         /0",(G17/M17-1))</f>
        <v>0.3327604699917117</v>
      </c>
      <c r="O17" s="145">
        <v>422445</v>
      </c>
      <c r="P17" s="141">
        <v>412624</v>
      </c>
      <c r="Q17" s="142">
        <v>1612</v>
      </c>
      <c r="R17" s="141">
        <v>1373</v>
      </c>
      <c r="S17" s="140">
        <f aca="true" t="shared" si="11" ref="S17:S27">SUM(O17:R17)</f>
        <v>838054</v>
      </c>
      <c r="T17" s="144">
        <f aca="true" t="shared" si="12" ref="T17:T27">S17/$S$9</f>
        <v>0.03233836374718678</v>
      </c>
      <c r="U17" s="143">
        <v>324939</v>
      </c>
      <c r="V17" s="141">
        <v>315537</v>
      </c>
      <c r="W17" s="142">
        <v>2651</v>
      </c>
      <c r="X17" s="141">
        <v>2263</v>
      </c>
      <c r="Y17" s="140">
        <f aca="true" t="shared" si="13" ref="Y17:Y27">SUM(U17:X17)</f>
        <v>645390</v>
      </c>
      <c r="Z17" s="139">
        <f aca="true" t="shared" si="14" ref="Z17:Z27">IF(ISERROR(S17/Y17-1),"         /0",IF(S17/Y17&gt;5,"  *  ",(S17/Y17-1)))</f>
        <v>0.29852337346410707</v>
      </c>
    </row>
    <row r="18" spans="1:26" ht="21" customHeight="1">
      <c r="A18" s="147" t="s">
        <v>380</v>
      </c>
      <c r="B18" s="374" t="s">
        <v>381</v>
      </c>
      <c r="C18" s="145">
        <v>46723</v>
      </c>
      <c r="D18" s="141">
        <v>45632</v>
      </c>
      <c r="E18" s="142">
        <v>1018</v>
      </c>
      <c r="F18" s="141">
        <v>1185</v>
      </c>
      <c r="G18" s="140">
        <f t="shared" si="6"/>
        <v>94558</v>
      </c>
      <c r="H18" s="144">
        <f t="shared" si="8"/>
        <v>0.027156777993813774</v>
      </c>
      <c r="I18" s="143">
        <v>39804</v>
      </c>
      <c r="J18" s="141">
        <v>38793</v>
      </c>
      <c r="K18" s="142">
        <v>1883</v>
      </c>
      <c r="L18" s="141">
        <v>1884</v>
      </c>
      <c r="M18" s="140">
        <f t="shared" si="9"/>
        <v>82364</v>
      </c>
      <c r="N18" s="146">
        <f t="shared" si="10"/>
        <v>0.1480501189840222</v>
      </c>
      <c r="O18" s="145">
        <v>333659</v>
      </c>
      <c r="P18" s="141">
        <v>321365</v>
      </c>
      <c r="Q18" s="142">
        <v>10851</v>
      </c>
      <c r="R18" s="141">
        <v>11135</v>
      </c>
      <c r="S18" s="140">
        <f t="shared" si="11"/>
        <v>677010</v>
      </c>
      <c r="T18" s="144">
        <f t="shared" si="12"/>
        <v>0.02612408704031354</v>
      </c>
      <c r="U18" s="143">
        <v>260907</v>
      </c>
      <c r="V18" s="141">
        <v>250937</v>
      </c>
      <c r="W18" s="142">
        <v>13663</v>
      </c>
      <c r="X18" s="141">
        <v>14540</v>
      </c>
      <c r="Y18" s="140">
        <f t="shared" si="13"/>
        <v>540047</v>
      </c>
      <c r="Z18" s="139">
        <f t="shared" si="14"/>
        <v>0.25361311145141063</v>
      </c>
    </row>
    <row r="19" spans="1:26" ht="21" customHeight="1">
      <c r="A19" s="147" t="s">
        <v>382</v>
      </c>
      <c r="B19" s="374" t="s">
        <v>383</v>
      </c>
      <c r="C19" s="145">
        <v>41085</v>
      </c>
      <c r="D19" s="141">
        <v>41543</v>
      </c>
      <c r="E19" s="142">
        <v>1691</v>
      </c>
      <c r="F19" s="141">
        <v>1599</v>
      </c>
      <c r="G19" s="140">
        <f t="shared" si="6"/>
        <v>85918</v>
      </c>
      <c r="H19" s="144">
        <f>G19/$G$9</f>
        <v>0.0246753955421275</v>
      </c>
      <c r="I19" s="143">
        <v>38086</v>
      </c>
      <c r="J19" s="141">
        <v>37781</v>
      </c>
      <c r="K19" s="142">
        <v>1007</v>
      </c>
      <c r="L19" s="141">
        <v>1086</v>
      </c>
      <c r="M19" s="140">
        <f>SUM(I19:L19)</f>
        <v>77960</v>
      </c>
      <c r="N19" s="146">
        <f>IF(ISERROR(G19/M19-1),"         /0",(G19/M19-1))</f>
        <v>0.10207798871216012</v>
      </c>
      <c r="O19" s="145">
        <v>305188</v>
      </c>
      <c r="P19" s="141">
        <v>311587</v>
      </c>
      <c r="Q19" s="142">
        <v>8580</v>
      </c>
      <c r="R19" s="141">
        <v>9255</v>
      </c>
      <c r="S19" s="140">
        <f>SUM(O19:R19)</f>
        <v>634610</v>
      </c>
      <c r="T19" s="144">
        <f>S19/$S$9</f>
        <v>0.024487979315893967</v>
      </c>
      <c r="U19" s="143">
        <v>288775</v>
      </c>
      <c r="V19" s="141">
        <v>293425</v>
      </c>
      <c r="W19" s="142">
        <v>7548</v>
      </c>
      <c r="X19" s="141">
        <v>8307</v>
      </c>
      <c r="Y19" s="140">
        <f>SUM(U19:X19)</f>
        <v>598055</v>
      </c>
      <c r="Z19" s="139">
        <f>IF(ISERROR(S19/Y19-1),"         /0",IF(S19/Y19&gt;5,"  *  ",(S19/Y19-1)))</f>
        <v>0.06112314084824977</v>
      </c>
    </row>
    <row r="20" spans="1:26" ht="21" customHeight="1">
      <c r="A20" s="147" t="s">
        <v>384</v>
      </c>
      <c r="B20" s="374" t="s">
        <v>385</v>
      </c>
      <c r="C20" s="145">
        <v>36376</v>
      </c>
      <c r="D20" s="141">
        <v>35644</v>
      </c>
      <c r="E20" s="142">
        <v>241</v>
      </c>
      <c r="F20" s="141">
        <v>215</v>
      </c>
      <c r="G20" s="140">
        <f t="shared" si="6"/>
        <v>72476</v>
      </c>
      <c r="H20" s="144">
        <f>G20/$G$9</f>
        <v>0.020814892889862806</v>
      </c>
      <c r="I20" s="143">
        <v>40461</v>
      </c>
      <c r="J20" s="141">
        <v>38920</v>
      </c>
      <c r="K20" s="142">
        <v>259</v>
      </c>
      <c r="L20" s="141">
        <v>260</v>
      </c>
      <c r="M20" s="140">
        <f>SUM(I20:L20)</f>
        <v>79900</v>
      </c>
      <c r="N20" s="146">
        <f>IF(ISERROR(G20/M20-1),"         /0",(G20/M20-1))</f>
        <v>-0.09291614518147684</v>
      </c>
      <c r="O20" s="145">
        <v>280540</v>
      </c>
      <c r="P20" s="141">
        <v>278426</v>
      </c>
      <c r="Q20" s="142">
        <v>2317</v>
      </c>
      <c r="R20" s="141">
        <v>2319</v>
      </c>
      <c r="S20" s="140">
        <f>SUM(O20:R20)</f>
        <v>563602</v>
      </c>
      <c r="T20" s="144">
        <f>S20/$S$9</f>
        <v>0.021747961926847154</v>
      </c>
      <c r="U20" s="143">
        <v>279954</v>
      </c>
      <c r="V20" s="141">
        <v>275565</v>
      </c>
      <c r="W20" s="142">
        <v>2429</v>
      </c>
      <c r="X20" s="141">
        <v>2670</v>
      </c>
      <c r="Y20" s="140">
        <f>SUM(U20:X20)</f>
        <v>560618</v>
      </c>
      <c r="Z20" s="139">
        <f>IF(ISERROR(S20/Y20-1),"         /0",IF(S20/Y20&gt;5,"  *  ",(S20/Y20-1)))</f>
        <v>0.005322697451740854</v>
      </c>
    </row>
    <row r="21" spans="1:26" ht="21" customHeight="1">
      <c r="A21" s="147" t="s">
        <v>386</v>
      </c>
      <c r="B21" s="374" t="s">
        <v>387</v>
      </c>
      <c r="C21" s="145">
        <v>32695</v>
      </c>
      <c r="D21" s="141">
        <v>31653</v>
      </c>
      <c r="E21" s="142">
        <v>58</v>
      </c>
      <c r="F21" s="141">
        <v>66</v>
      </c>
      <c r="G21" s="140">
        <f t="shared" si="6"/>
        <v>64472</v>
      </c>
      <c r="H21" s="144">
        <f>G21/$G$9</f>
        <v>0.01851616775753677</v>
      </c>
      <c r="I21" s="143">
        <v>22907</v>
      </c>
      <c r="J21" s="141">
        <v>21975</v>
      </c>
      <c r="K21" s="142">
        <v>74</v>
      </c>
      <c r="L21" s="141">
        <v>65</v>
      </c>
      <c r="M21" s="140">
        <f>SUM(I21:L21)</f>
        <v>45021</v>
      </c>
      <c r="N21" s="146">
        <f>IF(ISERROR(G21/M21-1),"         /0",(G21/M21-1))</f>
        <v>0.43204282445969655</v>
      </c>
      <c r="O21" s="145">
        <v>232652</v>
      </c>
      <c r="P21" s="141">
        <v>224467</v>
      </c>
      <c r="Q21" s="142">
        <v>592</v>
      </c>
      <c r="R21" s="141">
        <v>646</v>
      </c>
      <c r="S21" s="140">
        <f>SUM(O21:R21)</f>
        <v>458357</v>
      </c>
      <c r="T21" s="144">
        <f>S21/$S$9</f>
        <v>0.017686826137777865</v>
      </c>
      <c r="U21" s="143">
        <v>184014</v>
      </c>
      <c r="V21" s="141">
        <v>176380</v>
      </c>
      <c r="W21" s="142">
        <v>934</v>
      </c>
      <c r="X21" s="141">
        <v>1190</v>
      </c>
      <c r="Y21" s="140">
        <f>SUM(U21:X21)</f>
        <v>362518</v>
      </c>
      <c r="Z21" s="139">
        <f>IF(ISERROR(S21/Y21-1),"         /0",IF(S21/Y21&gt;5,"  *  ",(S21/Y21-1)))</f>
        <v>0.26437032092199564</v>
      </c>
    </row>
    <row r="22" spans="1:26" ht="21" customHeight="1">
      <c r="A22" s="147" t="s">
        <v>388</v>
      </c>
      <c r="B22" s="374" t="s">
        <v>388</v>
      </c>
      <c r="C22" s="145">
        <v>18250</v>
      </c>
      <c r="D22" s="141">
        <v>16592</v>
      </c>
      <c r="E22" s="142">
        <v>1536</v>
      </c>
      <c r="F22" s="141">
        <v>1507</v>
      </c>
      <c r="G22" s="140">
        <f t="shared" si="6"/>
        <v>37885</v>
      </c>
      <c r="H22" s="144">
        <f t="shared" si="8"/>
        <v>0.0108804599747841</v>
      </c>
      <c r="I22" s="143">
        <v>16325</v>
      </c>
      <c r="J22" s="141">
        <v>15163</v>
      </c>
      <c r="K22" s="142">
        <v>1504</v>
      </c>
      <c r="L22" s="141">
        <v>1424</v>
      </c>
      <c r="M22" s="140">
        <f t="shared" si="9"/>
        <v>34416</v>
      </c>
      <c r="N22" s="146">
        <f t="shared" si="10"/>
        <v>0.10079614132961412</v>
      </c>
      <c r="O22" s="145">
        <v>136631</v>
      </c>
      <c r="P22" s="141">
        <v>128649</v>
      </c>
      <c r="Q22" s="142">
        <v>10666</v>
      </c>
      <c r="R22" s="141">
        <v>10699</v>
      </c>
      <c r="S22" s="140">
        <f t="shared" si="11"/>
        <v>286645</v>
      </c>
      <c r="T22" s="144">
        <f t="shared" si="12"/>
        <v>0.011060898553449248</v>
      </c>
      <c r="U22" s="143">
        <v>115482</v>
      </c>
      <c r="V22" s="141">
        <v>110557</v>
      </c>
      <c r="W22" s="142">
        <v>14903</v>
      </c>
      <c r="X22" s="141">
        <v>14843</v>
      </c>
      <c r="Y22" s="140">
        <f t="shared" si="13"/>
        <v>255785</v>
      </c>
      <c r="Z22" s="139">
        <f t="shared" si="14"/>
        <v>0.12064820063725401</v>
      </c>
    </row>
    <row r="23" spans="1:26" ht="21" customHeight="1">
      <c r="A23" s="147" t="s">
        <v>389</v>
      </c>
      <c r="B23" s="374" t="s">
        <v>390</v>
      </c>
      <c r="C23" s="145">
        <v>13874</v>
      </c>
      <c r="D23" s="141">
        <v>13590</v>
      </c>
      <c r="E23" s="142">
        <v>1294</v>
      </c>
      <c r="F23" s="141">
        <v>1232</v>
      </c>
      <c r="G23" s="140">
        <f t="shared" si="6"/>
        <v>29990</v>
      </c>
      <c r="H23" s="144">
        <f t="shared" si="8"/>
        <v>0.00861303932014716</v>
      </c>
      <c r="I23" s="143">
        <v>10984</v>
      </c>
      <c r="J23" s="141">
        <v>10744</v>
      </c>
      <c r="K23" s="142">
        <v>964</v>
      </c>
      <c r="L23" s="141">
        <v>1334</v>
      </c>
      <c r="M23" s="140">
        <f t="shared" si="9"/>
        <v>24026</v>
      </c>
      <c r="N23" s="146">
        <f t="shared" si="10"/>
        <v>0.24823108299342378</v>
      </c>
      <c r="O23" s="145">
        <v>112489</v>
      </c>
      <c r="P23" s="141">
        <v>105072</v>
      </c>
      <c r="Q23" s="142">
        <v>8026</v>
      </c>
      <c r="R23" s="141">
        <v>8145</v>
      </c>
      <c r="S23" s="140">
        <f t="shared" si="11"/>
        <v>233732</v>
      </c>
      <c r="T23" s="144">
        <f t="shared" si="12"/>
        <v>0.009019121005755549</v>
      </c>
      <c r="U23" s="143">
        <v>87863</v>
      </c>
      <c r="V23" s="141">
        <v>81980</v>
      </c>
      <c r="W23" s="142">
        <v>9646</v>
      </c>
      <c r="X23" s="141">
        <v>9663</v>
      </c>
      <c r="Y23" s="140">
        <f t="shared" si="13"/>
        <v>189152</v>
      </c>
      <c r="Z23" s="139">
        <f t="shared" si="14"/>
        <v>0.23568347149382518</v>
      </c>
    </row>
    <row r="24" spans="1:26" ht="21" customHeight="1">
      <c r="A24" s="147" t="s">
        <v>391</v>
      </c>
      <c r="B24" s="374" t="s">
        <v>392</v>
      </c>
      <c r="C24" s="145">
        <v>14392</v>
      </c>
      <c r="D24" s="141">
        <v>13624</v>
      </c>
      <c r="E24" s="142">
        <v>564</v>
      </c>
      <c r="F24" s="141">
        <v>600</v>
      </c>
      <c r="G24" s="140">
        <f t="shared" si="6"/>
        <v>29180</v>
      </c>
      <c r="H24" s="144">
        <f t="shared" si="8"/>
        <v>0.008380409715301572</v>
      </c>
      <c r="I24" s="143">
        <v>12775</v>
      </c>
      <c r="J24" s="141">
        <v>12240</v>
      </c>
      <c r="K24" s="142">
        <v>585</v>
      </c>
      <c r="L24" s="141">
        <v>598</v>
      </c>
      <c r="M24" s="140">
        <f t="shared" si="9"/>
        <v>26198</v>
      </c>
      <c r="N24" s="146">
        <f t="shared" si="10"/>
        <v>0.11382548286128702</v>
      </c>
      <c r="O24" s="145">
        <v>102247</v>
      </c>
      <c r="P24" s="141">
        <v>98354</v>
      </c>
      <c r="Q24" s="142">
        <v>4922</v>
      </c>
      <c r="R24" s="141">
        <v>4811</v>
      </c>
      <c r="S24" s="140">
        <f t="shared" si="11"/>
        <v>210334</v>
      </c>
      <c r="T24" s="144">
        <f t="shared" si="12"/>
        <v>0.008116251936510993</v>
      </c>
      <c r="U24" s="143">
        <v>95723</v>
      </c>
      <c r="V24" s="141">
        <v>92839</v>
      </c>
      <c r="W24" s="142">
        <v>4142</v>
      </c>
      <c r="X24" s="141">
        <v>4217</v>
      </c>
      <c r="Y24" s="140">
        <f t="shared" si="13"/>
        <v>196921</v>
      </c>
      <c r="Z24" s="139">
        <f t="shared" si="14"/>
        <v>0.06811360901071994</v>
      </c>
    </row>
    <row r="25" spans="1:26" ht="21" customHeight="1">
      <c r="A25" s="147" t="s">
        <v>393</v>
      </c>
      <c r="B25" s="374" t="s">
        <v>394</v>
      </c>
      <c r="C25" s="145">
        <v>13301</v>
      </c>
      <c r="D25" s="141">
        <v>13134</v>
      </c>
      <c r="E25" s="142">
        <v>81</v>
      </c>
      <c r="F25" s="141">
        <v>84</v>
      </c>
      <c r="G25" s="140">
        <f t="shared" si="6"/>
        <v>26600</v>
      </c>
      <c r="H25" s="144">
        <f t="shared" si="8"/>
        <v>0.007639441344311919</v>
      </c>
      <c r="I25" s="143">
        <v>13088</v>
      </c>
      <c r="J25" s="141">
        <v>12600</v>
      </c>
      <c r="K25" s="142">
        <v>52</v>
      </c>
      <c r="L25" s="141">
        <v>78</v>
      </c>
      <c r="M25" s="140">
        <f t="shared" si="9"/>
        <v>25818</v>
      </c>
      <c r="N25" s="146">
        <f t="shared" si="10"/>
        <v>0.03028894569680074</v>
      </c>
      <c r="O25" s="145">
        <v>103873</v>
      </c>
      <c r="P25" s="141">
        <v>100489</v>
      </c>
      <c r="Q25" s="142">
        <v>1347</v>
      </c>
      <c r="R25" s="141">
        <v>1500</v>
      </c>
      <c r="S25" s="140">
        <f t="shared" si="11"/>
        <v>207209</v>
      </c>
      <c r="T25" s="144">
        <f t="shared" si="12"/>
        <v>0.007995666166727712</v>
      </c>
      <c r="U25" s="143">
        <v>96614</v>
      </c>
      <c r="V25" s="141">
        <v>91703</v>
      </c>
      <c r="W25" s="142">
        <v>1577</v>
      </c>
      <c r="X25" s="141">
        <v>1299</v>
      </c>
      <c r="Y25" s="140">
        <f t="shared" si="13"/>
        <v>191193</v>
      </c>
      <c r="Z25" s="139">
        <f t="shared" si="14"/>
        <v>0.08376875722437527</v>
      </c>
    </row>
    <row r="26" spans="1:26" ht="21" customHeight="1">
      <c r="A26" s="147" t="s">
        <v>395</v>
      </c>
      <c r="B26" s="374" t="s">
        <v>396</v>
      </c>
      <c r="C26" s="145">
        <v>10640</v>
      </c>
      <c r="D26" s="141">
        <v>10091</v>
      </c>
      <c r="E26" s="142">
        <v>64</v>
      </c>
      <c r="F26" s="141">
        <v>68</v>
      </c>
      <c r="G26" s="140">
        <f t="shared" si="6"/>
        <v>20863</v>
      </c>
      <c r="H26" s="144">
        <f t="shared" si="8"/>
        <v>0.00599179190851051</v>
      </c>
      <c r="I26" s="143">
        <v>11887</v>
      </c>
      <c r="J26" s="141">
        <v>11577</v>
      </c>
      <c r="K26" s="142">
        <v>19</v>
      </c>
      <c r="L26" s="141">
        <v>23</v>
      </c>
      <c r="M26" s="140">
        <f t="shared" si="9"/>
        <v>23506</v>
      </c>
      <c r="N26" s="146">
        <f t="shared" si="10"/>
        <v>-0.1124393771802944</v>
      </c>
      <c r="O26" s="145">
        <v>83349</v>
      </c>
      <c r="P26" s="141">
        <v>79277</v>
      </c>
      <c r="Q26" s="142">
        <v>428</v>
      </c>
      <c r="R26" s="141">
        <v>305</v>
      </c>
      <c r="S26" s="140">
        <f t="shared" si="11"/>
        <v>163359</v>
      </c>
      <c r="T26" s="144">
        <f t="shared" si="12"/>
        <v>0.006303606645128698</v>
      </c>
      <c r="U26" s="143">
        <v>95519</v>
      </c>
      <c r="V26" s="141">
        <v>88866</v>
      </c>
      <c r="W26" s="142">
        <v>1738</v>
      </c>
      <c r="X26" s="141">
        <v>1527</v>
      </c>
      <c r="Y26" s="140">
        <f t="shared" si="13"/>
        <v>187650</v>
      </c>
      <c r="Z26" s="139">
        <f t="shared" si="14"/>
        <v>-0.1294484412470024</v>
      </c>
    </row>
    <row r="27" spans="1:26" ht="21" customHeight="1">
      <c r="A27" s="147" t="s">
        <v>397</v>
      </c>
      <c r="B27" s="374" t="s">
        <v>398</v>
      </c>
      <c r="C27" s="145">
        <v>9788</v>
      </c>
      <c r="D27" s="141">
        <v>9137</v>
      </c>
      <c r="E27" s="142">
        <v>226</v>
      </c>
      <c r="F27" s="141">
        <v>276</v>
      </c>
      <c r="G27" s="140">
        <f t="shared" si="6"/>
        <v>19427</v>
      </c>
      <c r="H27" s="144">
        <f t="shared" si="8"/>
        <v>0.005579376954734874</v>
      </c>
      <c r="I27" s="143">
        <v>9729</v>
      </c>
      <c r="J27" s="141">
        <v>9544</v>
      </c>
      <c r="K27" s="142">
        <v>53</v>
      </c>
      <c r="L27" s="141">
        <v>40</v>
      </c>
      <c r="M27" s="140">
        <f t="shared" si="9"/>
        <v>19366</v>
      </c>
      <c r="N27" s="146">
        <f t="shared" si="10"/>
        <v>0.003149850253020725</v>
      </c>
      <c r="O27" s="145">
        <v>75861</v>
      </c>
      <c r="P27" s="141">
        <v>72980</v>
      </c>
      <c r="Q27" s="142">
        <v>801</v>
      </c>
      <c r="R27" s="141">
        <v>915</v>
      </c>
      <c r="S27" s="140">
        <f t="shared" si="11"/>
        <v>150557</v>
      </c>
      <c r="T27" s="144">
        <f t="shared" si="12"/>
        <v>0.0058096101572037125</v>
      </c>
      <c r="U27" s="143">
        <v>75244</v>
      </c>
      <c r="V27" s="141">
        <v>72595</v>
      </c>
      <c r="W27" s="142">
        <v>959</v>
      </c>
      <c r="X27" s="141">
        <v>775</v>
      </c>
      <c r="Y27" s="140">
        <f t="shared" si="13"/>
        <v>149573</v>
      </c>
      <c r="Z27" s="139">
        <f t="shared" si="14"/>
        <v>0.006578727444124244</v>
      </c>
    </row>
    <row r="28" spans="1:26" ht="21" customHeight="1">
      <c r="A28" s="147" t="s">
        <v>399</v>
      </c>
      <c r="B28" s="374" t="s">
        <v>400</v>
      </c>
      <c r="C28" s="145">
        <v>9291</v>
      </c>
      <c r="D28" s="141">
        <v>9168</v>
      </c>
      <c r="E28" s="142">
        <v>96</v>
      </c>
      <c r="F28" s="141">
        <v>109</v>
      </c>
      <c r="G28" s="140">
        <f t="shared" si="6"/>
        <v>18664</v>
      </c>
      <c r="H28" s="144">
        <f>G28/$G$9</f>
        <v>0.00536024561091119</v>
      </c>
      <c r="I28" s="143">
        <v>7605</v>
      </c>
      <c r="J28" s="141">
        <v>7415</v>
      </c>
      <c r="K28" s="142">
        <v>25</v>
      </c>
      <c r="L28" s="141">
        <v>26</v>
      </c>
      <c r="M28" s="140">
        <f>SUM(I28:L28)</f>
        <v>15071</v>
      </c>
      <c r="N28" s="146">
        <f>IF(ISERROR(G28/M28-1),"         /0",(G28/M28-1))</f>
        <v>0.23840488355119094</v>
      </c>
      <c r="O28" s="145">
        <v>70986</v>
      </c>
      <c r="P28" s="141">
        <v>68910</v>
      </c>
      <c r="Q28" s="142">
        <v>428</v>
      </c>
      <c r="R28" s="141">
        <v>441</v>
      </c>
      <c r="S28" s="140">
        <f>SUM(O28:R28)</f>
        <v>140765</v>
      </c>
      <c r="T28" s="144">
        <f>S28/$S$9</f>
        <v>0.005431761882733985</v>
      </c>
      <c r="U28" s="143">
        <v>57492</v>
      </c>
      <c r="V28" s="141">
        <v>56541</v>
      </c>
      <c r="W28" s="142">
        <v>131</v>
      </c>
      <c r="X28" s="141">
        <v>98</v>
      </c>
      <c r="Y28" s="140">
        <f>SUM(U28:X28)</f>
        <v>114262</v>
      </c>
      <c r="Z28" s="139">
        <f>IF(ISERROR(S28/Y28-1),"         /0",IF(S28/Y28&gt;5,"  *  ",(S28/Y28-1)))</f>
        <v>0.2319493794962455</v>
      </c>
    </row>
    <row r="29" spans="1:26" ht="21" customHeight="1">
      <c r="A29" s="147" t="s">
        <v>401</v>
      </c>
      <c r="B29" s="374" t="s">
        <v>402</v>
      </c>
      <c r="C29" s="145">
        <v>9030</v>
      </c>
      <c r="D29" s="141">
        <v>8328</v>
      </c>
      <c r="E29" s="142">
        <v>125</v>
      </c>
      <c r="F29" s="141">
        <v>105</v>
      </c>
      <c r="G29" s="140">
        <f t="shared" si="6"/>
        <v>17588</v>
      </c>
      <c r="H29" s="144">
        <f>G29/$G$9</f>
        <v>0.005051221592622482</v>
      </c>
      <c r="I29" s="143">
        <v>8806</v>
      </c>
      <c r="J29" s="141">
        <v>8385</v>
      </c>
      <c r="K29" s="142">
        <v>152</v>
      </c>
      <c r="L29" s="141">
        <v>171</v>
      </c>
      <c r="M29" s="140">
        <f>SUM(I29:L29)</f>
        <v>17514</v>
      </c>
      <c r="N29" s="146">
        <f>IF(ISERROR(G29/M29-1),"         /0",(G29/M29-1))</f>
        <v>0.004225191275550877</v>
      </c>
      <c r="O29" s="145">
        <v>68324</v>
      </c>
      <c r="P29" s="141">
        <v>65514</v>
      </c>
      <c r="Q29" s="142">
        <v>918</v>
      </c>
      <c r="R29" s="141">
        <v>965</v>
      </c>
      <c r="S29" s="140">
        <f>SUM(O29:R29)</f>
        <v>135721</v>
      </c>
      <c r="T29" s="144">
        <f>S29/$S$9</f>
        <v>0.005237126803442185</v>
      </c>
      <c r="U29" s="143">
        <v>64326</v>
      </c>
      <c r="V29" s="141">
        <v>62899</v>
      </c>
      <c r="W29" s="142">
        <v>1355</v>
      </c>
      <c r="X29" s="141">
        <v>1454</v>
      </c>
      <c r="Y29" s="140">
        <f>SUM(U29:X29)</f>
        <v>130034</v>
      </c>
      <c r="Z29" s="139">
        <f>IF(ISERROR(S29/Y29-1),"         /0",IF(S29/Y29&gt;5,"  *  ",(S29/Y29-1)))</f>
        <v>0.043734715535936663</v>
      </c>
    </row>
    <row r="30" spans="1:26" ht="21" customHeight="1">
      <c r="A30" s="147" t="s">
        <v>403</v>
      </c>
      <c r="B30" s="374" t="s">
        <v>404</v>
      </c>
      <c r="C30" s="145">
        <v>4133</v>
      </c>
      <c r="D30" s="141">
        <v>4006</v>
      </c>
      <c r="E30" s="142">
        <v>3695</v>
      </c>
      <c r="F30" s="141">
        <v>3789</v>
      </c>
      <c r="G30" s="140">
        <f t="shared" si="6"/>
        <v>15623</v>
      </c>
      <c r="H30" s="144">
        <f>G30/$G$9</f>
        <v>0.004486879403089666</v>
      </c>
      <c r="I30" s="143">
        <v>2507</v>
      </c>
      <c r="J30" s="141">
        <v>2291</v>
      </c>
      <c r="K30" s="142">
        <v>2906</v>
      </c>
      <c r="L30" s="141">
        <v>3046</v>
      </c>
      <c r="M30" s="140">
        <f>SUM(I30:L30)</f>
        <v>10750</v>
      </c>
      <c r="N30" s="146">
        <f>IF(ISERROR(G30/M30-1),"         /0",(G30/M30-1))</f>
        <v>0.45330232558139527</v>
      </c>
      <c r="O30" s="145">
        <v>27585</v>
      </c>
      <c r="P30" s="141">
        <v>26725</v>
      </c>
      <c r="Q30" s="142">
        <v>24738</v>
      </c>
      <c r="R30" s="141">
        <v>25108</v>
      </c>
      <c r="S30" s="140">
        <f>SUM(O30:R30)</f>
        <v>104156</v>
      </c>
      <c r="T30" s="144">
        <f>S30/$S$9</f>
        <v>0.00401911406001521</v>
      </c>
      <c r="U30" s="143">
        <v>18915</v>
      </c>
      <c r="V30" s="141">
        <v>18358</v>
      </c>
      <c r="W30" s="142">
        <v>21628</v>
      </c>
      <c r="X30" s="141">
        <v>20645</v>
      </c>
      <c r="Y30" s="140">
        <f>SUM(U30:X30)</f>
        <v>79546</v>
      </c>
      <c r="Z30" s="139">
        <f>IF(ISERROR(S30/Y30-1),"         /0",IF(S30/Y30&gt;5,"  *  ",(S30/Y30-1)))</f>
        <v>0.3093807356749554</v>
      </c>
    </row>
    <row r="31" spans="1:26" ht="21" customHeight="1">
      <c r="A31" s="147" t="s">
        <v>405</v>
      </c>
      <c r="B31" s="374" t="s">
        <v>406</v>
      </c>
      <c r="C31" s="145">
        <v>7869</v>
      </c>
      <c r="D31" s="141">
        <v>7431</v>
      </c>
      <c r="E31" s="142">
        <v>11</v>
      </c>
      <c r="F31" s="141">
        <v>6</v>
      </c>
      <c r="G31" s="140">
        <f t="shared" si="6"/>
        <v>15317</v>
      </c>
      <c r="H31" s="144">
        <f>G31/$G$9</f>
        <v>0.004398997107925777</v>
      </c>
      <c r="I31" s="143">
        <v>6920</v>
      </c>
      <c r="J31" s="141">
        <v>6617</v>
      </c>
      <c r="K31" s="142">
        <v>41</v>
      </c>
      <c r="L31" s="141">
        <v>31</v>
      </c>
      <c r="M31" s="140">
        <f>SUM(I31:L31)</f>
        <v>13609</v>
      </c>
      <c r="N31" s="146">
        <f>IF(ISERROR(G31/M31-1),"         /0",(G31/M31-1))</f>
        <v>0.12550518039532665</v>
      </c>
      <c r="O31" s="145">
        <v>54401</v>
      </c>
      <c r="P31" s="141">
        <v>54867</v>
      </c>
      <c r="Q31" s="142">
        <v>266</v>
      </c>
      <c r="R31" s="141">
        <v>175</v>
      </c>
      <c r="S31" s="140">
        <f>SUM(O31:R31)</f>
        <v>109709</v>
      </c>
      <c r="T31" s="144">
        <f>S31/$S$9</f>
        <v>0.004233390149489311</v>
      </c>
      <c r="U31" s="143">
        <v>51073</v>
      </c>
      <c r="V31" s="141">
        <v>50889</v>
      </c>
      <c r="W31" s="142">
        <v>294</v>
      </c>
      <c r="X31" s="141">
        <v>144</v>
      </c>
      <c r="Y31" s="140">
        <f>SUM(U31:X31)</f>
        <v>102400</v>
      </c>
      <c r="Z31" s="139">
        <f>IF(ISERROR(S31/Y31-1),"         /0",IF(S31/Y31&gt;5,"  *  ",(S31/Y31-1)))</f>
        <v>0.07137695312499992</v>
      </c>
    </row>
    <row r="32" spans="1:26" ht="21" customHeight="1">
      <c r="A32" s="147" t="s">
        <v>407</v>
      </c>
      <c r="B32" s="374" t="s">
        <v>408</v>
      </c>
      <c r="C32" s="145">
        <v>7310</v>
      </c>
      <c r="D32" s="141">
        <v>7026</v>
      </c>
      <c r="E32" s="142">
        <v>150</v>
      </c>
      <c r="F32" s="141">
        <v>162</v>
      </c>
      <c r="G32" s="140">
        <f t="shared" si="6"/>
        <v>14648</v>
      </c>
      <c r="H32" s="144">
        <f>G32/$G$9</f>
        <v>0.004206862286145902</v>
      </c>
      <c r="I32" s="143">
        <v>6792</v>
      </c>
      <c r="J32" s="141">
        <v>6567</v>
      </c>
      <c r="K32" s="142">
        <v>180</v>
      </c>
      <c r="L32" s="141">
        <v>200</v>
      </c>
      <c r="M32" s="140">
        <f>SUM(I32:L32)</f>
        <v>13739</v>
      </c>
      <c r="N32" s="146">
        <f>IF(ISERROR(G32/M32-1),"         /0",(G32/M32-1))</f>
        <v>0.06616202052551134</v>
      </c>
      <c r="O32" s="145">
        <v>49007</v>
      </c>
      <c r="P32" s="141">
        <v>46902</v>
      </c>
      <c r="Q32" s="142">
        <v>993</v>
      </c>
      <c r="R32" s="141">
        <v>1011</v>
      </c>
      <c r="S32" s="140">
        <f>SUM(O32:R32)</f>
        <v>97913</v>
      </c>
      <c r="T32" s="144">
        <f>S32/$S$9</f>
        <v>0.00377821263257296</v>
      </c>
      <c r="U32" s="143">
        <v>51138</v>
      </c>
      <c r="V32" s="141">
        <v>48901</v>
      </c>
      <c r="W32" s="142">
        <v>812</v>
      </c>
      <c r="X32" s="141">
        <v>871</v>
      </c>
      <c r="Y32" s="140">
        <f>SUM(U32:X32)</f>
        <v>101722</v>
      </c>
      <c r="Z32" s="139">
        <f>IF(ISERROR(S32/Y32-1),"         /0",IF(S32/Y32&gt;5,"  *  ",(S32/Y32-1)))</f>
        <v>-0.03744519376339439</v>
      </c>
    </row>
    <row r="33" spans="1:26" ht="21" customHeight="1">
      <c r="A33" s="147" t="s">
        <v>409</v>
      </c>
      <c r="B33" s="374" t="s">
        <v>410</v>
      </c>
      <c r="C33" s="145">
        <v>6998</v>
      </c>
      <c r="D33" s="141">
        <v>7345</v>
      </c>
      <c r="E33" s="142">
        <v>7</v>
      </c>
      <c r="F33" s="141">
        <v>2</v>
      </c>
      <c r="G33" s="140">
        <f t="shared" si="6"/>
        <v>14352</v>
      </c>
      <c r="H33" s="144">
        <f aca="true" t="shared" si="15" ref="H33:H45">G33/$G$9</f>
        <v>0.004121851961412205</v>
      </c>
      <c r="I33" s="143">
        <v>9812</v>
      </c>
      <c r="J33" s="141">
        <v>9844</v>
      </c>
      <c r="K33" s="142">
        <v>16</v>
      </c>
      <c r="L33" s="141">
        <v>23</v>
      </c>
      <c r="M33" s="140">
        <f aca="true" t="shared" si="16" ref="M33:M45">SUM(I33:L33)</f>
        <v>19695</v>
      </c>
      <c r="N33" s="146">
        <f aca="true" t="shared" si="17" ref="N33:N45">IF(ISERROR(G33/M33-1),"         /0",(G33/M33-1))</f>
        <v>-0.2712871287128713</v>
      </c>
      <c r="O33" s="145">
        <v>60988</v>
      </c>
      <c r="P33" s="141">
        <v>63459</v>
      </c>
      <c r="Q33" s="142">
        <v>366</v>
      </c>
      <c r="R33" s="141">
        <v>321</v>
      </c>
      <c r="S33" s="140">
        <f aca="true" t="shared" si="18" ref="S33:S45">SUM(O33:R33)</f>
        <v>125134</v>
      </c>
      <c r="T33" s="144">
        <f aca="true" t="shared" si="19" ref="T33:T45">S33/$S$9</f>
        <v>0.004828601509139591</v>
      </c>
      <c r="U33" s="143">
        <v>64805</v>
      </c>
      <c r="V33" s="141">
        <v>64072</v>
      </c>
      <c r="W33" s="142">
        <v>300</v>
      </c>
      <c r="X33" s="141">
        <v>247</v>
      </c>
      <c r="Y33" s="140">
        <f aca="true" t="shared" si="20" ref="Y33:Y45">SUM(U33:X33)</f>
        <v>129424</v>
      </c>
      <c r="Z33" s="139">
        <f aca="true" t="shared" si="21" ref="Z33:Z45">IF(ISERROR(S33/Y33-1),"         /0",IF(S33/Y33&gt;5,"  *  ",(S33/Y33-1)))</f>
        <v>-0.03314686611447648</v>
      </c>
    </row>
    <row r="34" spans="1:26" ht="21" customHeight="1">
      <c r="A34" s="147" t="s">
        <v>411</v>
      </c>
      <c r="B34" s="374" t="s">
        <v>412</v>
      </c>
      <c r="C34" s="145">
        <v>0</v>
      </c>
      <c r="D34" s="141">
        <v>0</v>
      </c>
      <c r="E34" s="142">
        <v>7026</v>
      </c>
      <c r="F34" s="141">
        <v>7007</v>
      </c>
      <c r="G34" s="140">
        <f t="shared" si="6"/>
        <v>14033</v>
      </c>
      <c r="H34" s="144">
        <f t="shared" si="15"/>
        <v>0.004030236104689066</v>
      </c>
      <c r="I34" s="143"/>
      <c r="J34" s="141"/>
      <c r="K34" s="142">
        <v>5447</v>
      </c>
      <c r="L34" s="141">
        <v>7254</v>
      </c>
      <c r="M34" s="140">
        <f t="shared" si="16"/>
        <v>12701</v>
      </c>
      <c r="N34" s="146">
        <f t="shared" si="17"/>
        <v>0.10487363199748057</v>
      </c>
      <c r="O34" s="145"/>
      <c r="P34" s="141"/>
      <c r="Q34" s="142">
        <v>56158</v>
      </c>
      <c r="R34" s="141">
        <v>56208</v>
      </c>
      <c r="S34" s="140">
        <f t="shared" si="18"/>
        <v>112366</v>
      </c>
      <c r="T34" s="144">
        <f t="shared" si="19"/>
        <v>0.004335916994389849</v>
      </c>
      <c r="U34" s="143"/>
      <c r="V34" s="141"/>
      <c r="W34" s="142">
        <v>32332</v>
      </c>
      <c r="X34" s="141">
        <v>40510</v>
      </c>
      <c r="Y34" s="140">
        <f t="shared" si="20"/>
        <v>72842</v>
      </c>
      <c r="Z34" s="139">
        <f t="shared" si="21"/>
        <v>0.5425990499986271</v>
      </c>
    </row>
    <row r="35" spans="1:26" ht="21" customHeight="1">
      <c r="A35" s="147" t="s">
        <v>413</v>
      </c>
      <c r="B35" s="374" t="s">
        <v>414</v>
      </c>
      <c r="C35" s="145">
        <v>4472</v>
      </c>
      <c r="D35" s="141">
        <v>4539</v>
      </c>
      <c r="E35" s="142">
        <v>68</v>
      </c>
      <c r="F35" s="141">
        <v>17</v>
      </c>
      <c r="G35" s="140">
        <f t="shared" si="6"/>
        <v>9096</v>
      </c>
      <c r="H35" s="144">
        <f t="shared" si="15"/>
        <v>0.002612344303303053</v>
      </c>
      <c r="I35" s="143">
        <v>3629</v>
      </c>
      <c r="J35" s="141">
        <v>3588</v>
      </c>
      <c r="K35" s="142">
        <v>21</v>
      </c>
      <c r="L35" s="141">
        <v>16</v>
      </c>
      <c r="M35" s="140">
        <f t="shared" si="16"/>
        <v>7254</v>
      </c>
      <c r="N35" s="146">
        <f t="shared" si="17"/>
        <v>0.2539288668320927</v>
      </c>
      <c r="O35" s="145">
        <v>31061</v>
      </c>
      <c r="P35" s="141">
        <v>31070</v>
      </c>
      <c r="Q35" s="142">
        <v>180</v>
      </c>
      <c r="R35" s="141">
        <v>130</v>
      </c>
      <c r="S35" s="140">
        <f t="shared" si="18"/>
        <v>62441</v>
      </c>
      <c r="T35" s="144">
        <f t="shared" si="19"/>
        <v>0.0024094387363321336</v>
      </c>
      <c r="U35" s="143">
        <v>27031</v>
      </c>
      <c r="V35" s="141">
        <v>27529</v>
      </c>
      <c r="W35" s="142">
        <v>151</v>
      </c>
      <c r="X35" s="141">
        <v>140</v>
      </c>
      <c r="Y35" s="140">
        <f t="shared" si="20"/>
        <v>54851</v>
      </c>
      <c r="Z35" s="139">
        <f t="shared" si="21"/>
        <v>0.1383748701026417</v>
      </c>
    </row>
    <row r="36" spans="1:26" ht="21" customHeight="1">
      <c r="A36" s="147" t="s">
        <v>415</v>
      </c>
      <c r="B36" s="374" t="s">
        <v>416</v>
      </c>
      <c r="C36" s="145">
        <v>4443</v>
      </c>
      <c r="D36" s="141">
        <v>4402</v>
      </c>
      <c r="E36" s="142">
        <v>133</v>
      </c>
      <c r="F36" s="141">
        <v>111</v>
      </c>
      <c r="G36" s="140">
        <f t="shared" si="6"/>
        <v>9089</v>
      </c>
      <c r="H36" s="144">
        <f t="shared" si="15"/>
        <v>0.0026103339240019187</v>
      </c>
      <c r="I36" s="143">
        <v>4484</v>
      </c>
      <c r="J36" s="141">
        <v>4318</v>
      </c>
      <c r="K36" s="142">
        <v>258</v>
      </c>
      <c r="L36" s="141">
        <v>220</v>
      </c>
      <c r="M36" s="140">
        <f t="shared" si="16"/>
        <v>9280</v>
      </c>
      <c r="N36" s="146">
        <f t="shared" si="17"/>
        <v>-0.020581896551724155</v>
      </c>
      <c r="O36" s="145">
        <v>34010</v>
      </c>
      <c r="P36" s="141">
        <v>34000</v>
      </c>
      <c r="Q36" s="142">
        <v>1269</v>
      </c>
      <c r="R36" s="141">
        <v>944</v>
      </c>
      <c r="S36" s="140">
        <f t="shared" si="18"/>
        <v>70223</v>
      </c>
      <c r="T36" s="144">
        <f t="shared" si="19"/>
        <v>0.002709726243677254</v>
      </c>
      <c r="U36" s="143">
        <v>33716</v>
      </c>
      <c r="V36" s="141">
        <v>33635</v>
      </c>
      <c r="W36" s="142">
        <v>1493</v>
      </c>
      <c r="X36" s="141">
        <v>1142</v>
      </c>
      <c r="Y36" s="140">
        <f t="shared" si="20"/>
        <v>69986</v>
      </c>
      <c r="Z36" s="139">
        <f t="shared" si="21"/>
        <v>0.0033863915640270914</v>
      </c>
    </row>
    <row r="37" spans="1:26" ht="21" customHeight="1">
      <c r="A37" s="147" t="s">
        <v>417</v>
      </c>
      <c r="B37" s="374" t="s">
        <v>418</v>
      </c>
      <c r="C37" s="145">
        <v>3669</v>
      </c>
      <c r="D37" s="141">
        <v>3353</v>
      </c>
      <c r="E37" s="142">
        <v>326</v>
      </c>
      <c r="F37" s="141">
        <v>301</v>
      </c>
      <c r="G37" s="140">
        <f t="shared" si="6"/>
        <v>7649</v>
      </c>
      <c r="H37" s="144">
        <f t="shared" si="15"/>
        <v>0.0021967701820542057</v>
      </c>
      <c r="I37" s="143">
        <v>3634</v>
      </c>
      <c r="J37" s="141">
        <v>3471</v>
      </c>
      <c r="K37" s="142">
        <v>174</v>
      </c>
      <c r="L37" s="141">
        <v>230</v>
      </c>
      <c r="M37" s="140">
        <f t="shared" si="16"/>
        <v>7509</v>
      </c>
      <c r="N37" s="146">
        <f t="shared" si="17"/>
        <v>0.018644293514449295</v>
      </c>
      <c r="O37" s="145">
        <v>27015</v>
      </c>
      <c r="P37" s="141">
        <v>24091</v>
      </c>
      <c r="Q37" s="142">
        <v>2680</v>
      </c>
      <c r="R37" s="141">
        <v>2617</v>
      </c>
      <c r="S37" s="140">
        <f t="shared" si="18"/>
        <v>56403</v>
      </c>
      <c r="T37" s="144">
        <f t="shared" si="19"/>
        <v>0.002176447735387667</v>
      </c>
      <c r="U37" s="143">
        <v>28854</v>
      </c>
      <c r="V37" s="141">
        <v>26388</v>
      </c>
      <c r="W37" s="142">
        <v>1272</v>
      </c>
      <c r="X37" s="141">
        <v>1376</v>
      </c>
      <c r="Y37" s="140">
        <f t="shared" si="20"/>
        <v>57890</v>
      </c>
      <c r="Z37" s="139">
        <f t="shared" si="21"/>
        <v>-0.025686647089307346</v>
      </c>
    </row>
    <row r="38" spans="1:26" ht="21" customHeight="1">
      <c r="A38" s="147" t="s">
        <v>419</v>
      </c>
      <c r="B38" s="374" t="s">
        <v>420</v>
      </c>
      <c r="C38" s="145">
        <v>3391</v>
      </c>
      <c r="D38" s="141">
        <v>3248</v>
      </c>
      <c r="E38" s="142">
        <v>3</v>
      </c>
      <c r="F38" s="141">
        <v>3</v>
      </c>
      <c r="G38" s="140">
        <f t="shared" si="6"/>
        <v>6645</v>
      </c>
      <c r="H38" s="144">
        <f t="shared" si="15"/>
        <v>0.0019084243508628836</v>
      </c>
      <c r="I38" s="143">
        <v>3709</v>
      </c>
      <c r="J38" s="141">
        <v>3393</v>
      </c>
      <c r="K38" s="142"/>
      <c r="L38" s="141"/>
      <c r="M38" s="140">
        <f t="shared" si="16"/>
        <v>7102</v>
      </c>
      <c r="N38" s="146">
        <f t="shared" si="17"/>
        <v>-0.0643480709659251</v>
      </c>
      <c r="O38" s="145">
        <v>24926</v>
      </c>
      <c r="P38" s="141">
        <v>23173</v>
      </c>
      <c r="Q38" s="142">
        <v>21</v>
      </c>
      <c r="R38" s="141">
        <v>21</v>
      </c>
      <c r="S38" s="140">
        <f t="shared" si="18"/>
        <v>48141</v>
      </c>
      <c r="T38" s="144">
        <f t="shared" si="19"/>
        <v>0.0018576382538038347</v>
      </c>
      <c r="U38" s="143">
        <v>24424</v>
      </c>
      <c r="V38" s="141">
        <v>25575</v>
      </c>
      <c r="W38" s="142">
        <v>88</v>
      </c>
      <c r="X38" s="141">
        <v>85</v>
      </c>
      <c r="Y38" s="140">
        <f t="shared" si="20"/>
        <v>50172</v>
      </c>
      <c r="Z38" s="139">
        <f t="shared" si="21"/>
        <v>-0.04048074623295861</v>
      </c>
    </row>
    <row r="39" spans="1:26" ht="21" customHeight="1">
      <c r="A39" s="147" t="s">
        <v>421</v>
      </c>
      <c r="B39" s="374" t="s">
        <v>422</v>
      </c>
      <c r="C39" s="145">
        <v>2627</v>
      </c>
      <c r="D39" s="141">
        <v>2720</v>
      </c>
      <c r="E39" s="142">
        <v>256</v>
      </c>
      <c r="F39" s="141">
        <v>200</v>
      </c>
      <c r="G39" s="140">
        <f t="shared" si="6"/>
        <v>5803</v>
      </c>
      <c r="H39" s="144">
        <f t="shared" si="15"/>
        <v>0.0016666044406406792</v>
      </c>
      <c r="I39" s="143">
        <v>2598</v>
      </c>
      <c r="J39" s="141">
        <v>2593</v>
      </c>
      <c r="K39" s="142">
        <v>78</v>
      </c>
      <c r="L39" s="141">
        <v>72</v>
      </c>
      <c r="M39" s="140">
        <f t="shared" si="16"/>
        <v>5341</v>
      </c>
      <c r="N39" s="146">
        <f t="shared" si="17"/>
        <v>0.08650065530799478</v>
      </c>
      <c r="O39" s="145">
        <v>20279</v>
      </c>
      <c r="P39" s="141">
        <v>20725</v>
      </c>
      <c r="Q39" s="142">
        <v>561</v>
      </c>
      <c r="R39" s="141">
        <v>467</v>
      </c>
      <c r="S39" s="140">
        <f t="shared" si="18"/>
        <v>42032</v>
      </c>
      <c r="T39" s="144">
        <f t="shared" si="19"/>
        <v>0.0016219075441698922</v>
      </c>
      <c r="U39" s="143">
        <v>20130</v>
      </c>
      <c r="V39" s="141">
        <v>20082</v>
      </c>
      <c r="W39" s="142">
        <v>565</v>
      </c>
      <c r="X39" s="141">
        <v>519</v>
      </c>
      <c r="Y39" s="140">
        <f t="shared" si="20"/>
        <v>41296</v>
      </c>
      <c r="Z39" s="139">
        <f t="shared" si="21"/>
        <v>0.017822549399457488</v>
      </c>
    </row>
    <row r="40" spans="1:26" ht="21" customHeight="1">
      <c r="A40" s="147" t="s">
        <v>423</v>
      </c>
      <c r="B40" s="374" t="s">
        <v>424</v>
      </c>
      <c r="C40" s="145">
        <v>2809</v>
      </c>
      <c r="D40" s="141">
        <v>2676</v>
      </c>
      <c r="E40" s="142">
        <v>78</v>
      </c>
      <c r="F40" s="141">
        <v>46</v>
      </c>
      <c r="G40" s="140">
        <f t="shared" si="6"/>
        <v>5609</v>
      </c>
      <c r="H40" s="144">
        <f t="shared" si="15"/>
        <v>0.0016108882142949457</v>
      </c>
      <c r="I40" s="143">
        <v>3117</v>
      </c>
      <c r="J40" s="141">
        <v>3108</v>
      </c>
      <c r="K40" s="142">
        <v>107</v>
      </c>
      <c r="L40" s="141">
        <v>80</v>
      </c>
      <c r="M40" s="140">
        <f t="shared" si="16"/>
        <v>6412</v>
      </c>
      <c r="N40" s="146">
        <f t="shared" si="17"/>
        <v>-0.12523393636930757</v>
      </c>
      <c r="O40" s="145">
        <v>25424</v>
      </c>
      <c r="P40" s="141">
        <v>23960</v>
      </c>
      <c r="Q40" s="142">
        <v>642</v>
      </c>
      <c r="R40" s="141">
        <v>564</v>
      </c>
      <c r="S40" s="140">
        <f t="shared" si="18"/>
        <v>50590</v>
      </c>
      <c r="T40" s="144">
        <f t="shared" si="19"/>
        <v>0.0019521389098675972</v>
      </c>
      <c r="U40" s="143">
        <v>22601</v>
      </c>
      <c r="V40" s="141">
        <v>21624</v>
      </c>
      <c r="W40" s="142">
        <v>961</v>
      </c>
      <c r="X40" s="141">
        <v>827</v>
      </c>
      <c r="Y40" s="140">
        <f t="shared" si="20"/>
        <v>46013</v>
      </c>
      <c r="Z40" s="139">
        <f t="shared" si="21"/>
        <v>0.09947188837937104</v>
      </c>
    </row>
    <row r="41" spans="1:26" ht="21" customHeight="1">
      <c r="A41" s="147" t="s">
        <v>425</v>
      </c>
      <c r="B41" s="374" t="s">
        <v>426</v>
      </c>
      <c r="C41" s="145">
        <v>2435</v>
      </c>
      <c r="D41" s="141">
        <v>2143</v>
      </c>
      <c r="E41" s="142">
        <v>422</v>
      </c>
      <c r="F41" s="141">
        <v>405</v>
      </c>
      <c r="G41" s="140">
        <f t="shared" si="6"/>
        <v>5405</v>
      </c>
      <c r="H41" s="144">
        <f t="shared" si="15"/>
        <v>0.0015523000175190196</v>
      </c>
      <c r="I41" s="143">
        <v>1964</v>
      </c>
      <c r="J41" s="141">
        <v>1903</v>
      </c>
      <c r="K41" s="142">
        <v>330</v>
      </c>
      <c r="L41" s="141">
        <v>319</v>
      </c>
      <c r="M41" s="140">
        <f t="shared" si="16"/>
        <v>4516</v>
      </c>
      <c r="N41" s="146">
        <f t="shared" si="17"/>
        <v>0.1968556244464128</v>
      </c>
      <c r="O41" s="145">
        <v>17437</v>
      </c>
      <c r="P41" s="141">
        <v>16904</v>
      </c>
      <c r="Q41" s="142">
        <v>3763</v>
      </c>
      <c r="R41" s="141">
        <v>3677</v>
      </c>
      <c r="S41" s="140">
        <f t="shared" si="18"/>
        <v>41781</v>
      </c>
      <c r="T41" s="144">
        <f t="shared" si="19"/>
        <v>0.001612222095140899</v>
      </c>
      <c r="U41" s="143">
        <v>13617</v>
      </c>
      <c r="V41" s="141">
        <v>13412</v>
      </c>
      <c r="W41" s="142">
        <v>2672</v>
      </c>
      <c r="X41" s="141">
        <v>2505</v>
      </c>
      <c r="Y41" s="140">
        <f t="shared" si="20"/>
        <v>32206</v>
      </c>
      <c r="Z41" s="139">
        <f t="shared" si="21"/>
        <v>0.29730485002794516</v>
      </c>
    </row>
    <row r="42" spans="1:26" ht="21" customHeight="1">
      <c r="A42" s="147" t="s">
        <v>427</v>
      </c>
      <c r="B42" s="374" t="s">
        <v>428</v>
      </c>
      <c r="C42" s="145">
        <v>1714</v>
      </c>
      <c r="D42" s="141">
        <v>1659</v>
      </c>
      <c r="E42" s="142">
        <v>221</v>
      </c>
      <c r="F42" s="141">
        <v>289</v>
      </c>
      <c r="G42" s="140">
        <f t="shared" si="6"/>
        <v>3883</v>
      </c>
      <c r="H42" s="144">
        <f t="shared" si="15"/>
        <v>0.0011151861180437287</v>
      </c>
      <c r="I42" s="143">
        <v>1353</v>
      </c>
      <c r="J42" s="141">
        <v>1226</v>
      </c>
      <c r="K42" s="142">
        <v>810</v>
      </c>
      <c r="L42" s="141">
        <v>347</v>
      </c>
      <c r="M42" s="140">
        <f t="shared" si="16"/>
        <v>3736</v>
      </c>
      <c r="N42" s="146">
        <f t="shared" si="17"/>
        <v>0.039346895074946486</v>
      </c>
      <c r="O42" s="145">
        <v>9661</v>
      </c>
      <c r="P42" s="141">
        <v>9470</v>
      </c>
      <c r="Q42" s="142">
        <v>2038</v>
      </c>
      <c r="R42" s="141">
        <v>1830</v>
      </c>
      <c r="S42" s="140">
        <f t="shared" si="18"/>
        <v>22999</v>
      </c>
      <c r="T42" s="144">
        <f t="shared" si="19"/>
        <v>0.0008874726781586255</v>
      </c>
      <c r="U42" s="143">
        <v>9044</v>
      </c>
      <c r="V42" s="141">
        <v>8026</v>
      </c>
      <c r="W42" s="142">
        <v>2228</v>
      </c>
      <c r="X42" s="141">
        <v>1787</v>
      </c>
      <c r="Y42" s="140">
        <f t="shared" si="20"/>
        <v>21085</v>
      </c>
      <c r="Z42" s="139">
        <f t="shared" si="21"/>
        <v>0.09077543277211286</v>
      </c>
    </row>
    <row r="43" spans="1:26" ht="21" customHeight="1">
      <c r="A43" s="147" t="s">
        <v>429</v>
      </c>
      <c r="B43" s="374" t="s">
        <v>430</v>
      </c>
      <c r="C43" s="145">
        <v>1559</v>
      </c>
      <c r="D43" s="141">
        <v>1518</v>
      </c>
      <c r="E43" s="142">
        <v>19</v>
      </c>
      <c r="F43" s="141">
        <v>19</v>
      </c>
      <c r="G43" s="140">
        <f t="shared" si="6"/>
        <v>3115</v>
      </c>
      <c r="H43" s="144">
        <f t="shared" si="15"/>
        <v>0.0008946187890049484</v>
      </c>
      <c r="I43" s="143">
        <v>943</v>
      </c>
      <c r="J43" s="141">
        <v>918</v>
      </c>
      <c r="K43" s="142">
        <v>1845</v>
      </c>
      <c r="L43" s="141">
        <v>1806</v>
      </c>
      <c r="M43" s="140">
        <f t="shared" si="16"/>
        <v>5512</v>
      </c>
      <c r="N43" s="146">
        <f t="shared" si="17"/>
        <v>-0.4348693759071117</v>
      </c>
      <c r="O43" s="145">
        <v>10882</v>
      </c>
      <c r="P43" s="141">
        <v>11039</v>
      </c>
      <c r="Q43" s="142">
        <v>7280</v>
      </c>
      <c r="R43" s="141">
        <v>7598</v>
      </c>
      <c r="S43" s="140">
        <f t="shared" si="18"/>
        <v>36799</v>
      </c>
      <c r="T43" s="144">
        <f t="shared" si="19"/>
        <v>0.0014199794375215993</v>
      </c>
      <c r="U43" s="143">
        <v>6471</v>
      </c>
      <c r="V43" s="141">
        <v>6449</v>
      </c>
      <c r="W43" s="142">
        <v>13244</v>
      </c>
      <c r="X43" s="141">
        <v>13503</v>
      </c>
      <c r="Y43" s="140">
        <f t="shared" si="20"/>
        <v>39667</v>
      </c>
      <c r="Z43" s="139">
        <f t="shared" si="21"/>
        <v>-0.07230191342929893</v>
      </c>
    </row>
    <row r="44" spans="1:26" ht="21" customHeight="1">
      <c r="A44" s="147" t="s">
        <v>431</v>
      </c>
      <c r="B44" s="374" t="s">
        <v>432</v>
      </c>
      <c r="C44" s="145">
        <v>687</v>
      </c>
      <c r="D44" s="141">
        <v>780</v>
      </c>
      <c r="E44" s="142">
        <v>647</v>
      </c>
      <c r="F44" s="141">
        <v>607</v>
      </c>
      <c r="G44" s="140">
        <f t="shared" si="6"/>
        <v>2721</v>
      </c>
      <c r="H44" s="144">
        <f t="shared" si="15"/>
        <v>0.0007814631540553658</v>
      </c>
      <c r="I44" s="143">
        <v>709</v>
      </c>
      <c r="J44" s="141">
        <v>698</v>
      </c>
      <c r="K44" s="142">
        <v>349</v>
      </c>
      <c r="L44" s="141">
        <v>285</v>
      </c>
      <c r="M44" s="140">
        <f t="shared" si="16"/>
        <v>2041</v>
      </c>
      <c r="N44" s="146">
        <f t="shared" si="17"/>
        <v>0.33317001469867713</v>
      </c>
      <c r="O44" s="145">
        <v>5943</v>
      </c>
      <c r="P44" s="141">
        <v>5839</v>
      </c>
      <c r="Q44" s="142">
        <v>3553</v>
      </c>
      <c r="R44" s="141">
        <v>3083</v>
      </c>
      <c r="S44" s="140">
        <f t="shared" si="18"/>
        <v>18418</v>
      </c>
      <c r="T44" s="144">
        <f t="shared" si="19"/>
        <v>0.0007107035865179167</v>
      </c>
      <c r="U44" s="143">
        <v>5447</v>
      </c>
      <c r="V44" s="141">
        <v>5269</v>
      </c>
      <c r="W44" s="142">
        <v>2046</v>
      </c>
      <c r="X44" s="141">
        <v>1904</v>
      </c>
      <c r="Y44" s="140">
        <f t="shared" si="20"/>
        <v>14666</v>
      </c>
      <c r="Z44" s="139">
        <f t="shared" si="21"/>
        <v>0.25582981044592934</v>
      </c>
    </row>
    <row r="45" spans="1:26" ht="21" customHeight="1">
      <c r="A45" s="147" t="s">
        <v>433</v>
      </c>
      <c r="B45" s="374" t="s">
        <v>434</v>
      </c>
      <c r="C45" s="145">
        <v>1271</v>
      </c>
      <c r="D45" s="141">
        <v>1279</v>
      </c>
      <c r="E45" s="142">
        <v>54</v>
      </c>
      <c r="F45" s="141">
        <v>56</v>
      </c>
      <c r="G45" s="140">
        <f t="shared" si="6"/>
        <v>2660</v>
      </c>
      <c r="H45" s="144">
        <f t="shared" si="15"/>
        <v>0.0007639441344311919</v>
      </c>
      <c r="I45" s="143">
        <v>1142</v>
      </c>
      <c r="J45" s="141">
        <v>1100</v>
      </c>
      <c r="K45" s="142">
        <v>151</v>
      </c>
      <c r="L45" s="141">
        <v>118</v>
      </c>
      <c r="M45" s="140">
        <f t="shared" si="16"/>
        <v>2511</v>
      </c>
      <c r="N45" s="146">
        <f t="shared" si="17"/>
        <v>0.05933890880127435</v>
      </c>
      <c r="O45" s="145">
        <v>10087</v>
      </c>
      <c r="P45" s="141">
        <v>10535</v>
      </c>
      <c r="Q45" s="142">
        <v>1072</v>
      </c>
      <c r="R45" s="141">
        <v>946</v>
      </c>
      <c r="S45" s="140">
        <f t="shared" si="18"/>
        <v>22640</v>
      </c>
      <c r="T45" s="144">
        <f t="shared" si="19"/>
        <v>0.0008736197849259222</v>
      </c>
      <c r="U45" s="143">
        <v>9137</v>
      </c>
      <c r="V45" s="141">
        <v>9327</v>
      </c>
      <c r="W45" s="142">
        <v>1749</v>
      </c>
      <c r="X45" s="141">
        <v>1518</v>
      </c>
      <c r="Y45" s="140">
        <f t="shared" si="20"/>
        <v>21731</v>
      </c>
      <c r="Z45" s="139">
        <f t="shared" si="21"/>
        <v>0.04182964428696323</v>
      </c>
    </row>
    <row r="46" spans="1:26" ht="21" customHeight="1">
      <c r="A46" s="147" t="s">
        <v>435</v>
      </c>
      <c r="B46" s="374" t="s">
        <v>436</v>
      </c>
      <c r="C46" s="145">
        <v>728</v>
      </c>
      <c r="D46" s="141">
        <v>600</v>
      </c>
      <c r="E46" s="142">
        <v>500</v>
      </c>
      <c r="F46" s="141">
        <v>563</v>
      </c>
      <c r="G46" s="140">
        <f t="shared" si="6"/>
        <v>2391</v>
      </c>
      <c r="H46" s="144">
        <f aca="true" t="shared" si="22" ref="H46:H62">G46/$G$9</f>
        <v>0.000686688129859015</v>
      </c>
      <c r="I46" s="143">
        <v>679</v>
      </c>
      <c r="J46" s="141">
        <v>665</v>
      </c>
      <c r="K46" s="142">
        <v>455</v>
      </c>
      <c r="L46" s="141">
        <v>418</v>
      </c>
      <c r="M46" s="140">
        <f aca="true" t="shared" si="23" ref="M46:M62">SUM(I46:L46)</f>
        <v>2217</v>
      </c>
      <c r="N46" s="146">
        <f aca="true" t="shared" si="24" ref="N46:N62">IF(ISERROR(G46/M46-1),"         /0",(G46/M46-1))</f>
        <v>0.07848443843031117</v>
      </c>
      <c r="O46" s="145">
        <v>4522</v>
      </c>
      <c r="P46" s="141">
        <v>4018</v>
      </c>
      <c r="Q46" s="142">
        <v>2550</v>
      </c>
      <c r="R46" s="141">
        <v>2038</v>
      </c>
      <c r="S46" s="140">
        <f aca="true" t="shared" si="25" ref="S46:S62">SUM(O46:R46)</f>
        <v>13128</v>
      </c>
      <c r="T46" s="144">
        <f aca="true" t="shared" si="26" ref="T46:T62">S46/$S$9</f>
        <v>0.0005065759954287767</v>
      </c>
      <c r="U46" s="143">
        <v>4044</v>
      </c>
      <c r="V46" s="141">
        <v>3680</v>
      </c>
      <c r="W46" s="142">
        <v>2762</v>
      </c>
      <c r="X46" s="141">
        <v>2589</v>
      </c>
      <c r="Y46" s="140">
        <f aca="true" t="shared" si="27" ref="Y46:Y62">SUM(U46:X46)</f>
        <v>13075</v>
      </c>
      <c r="Z46" s="139">
        <f aca="true" t="shared" si="28" ref="Z46:Z62">IF(ISERROR(S46/Y46-1),"         /0",IF(S46/Y46&gt;5,"  *  ",(S46/Y46-1)))</f>
        <v>0.004053537284894881</v>
      </c>
    </row>
    <row r="47" spans="1:26" ht="21" customHeight="1">
      <c r="A47" s="147" t="s">
        <v>437</v>
      </c>
      <c r="B47" s="374" t="s">
        <v>438</v>
      </c>
      <c r="C47" s="145">
        <v>1044</v>
      </c>
      <c r="D47" s="141">
        <v>1119</v>
      </c>
      <c r="E47" s="142">
        <v>104</v>
      </c>
      <c r="F47" s="141">
        <v>99</v>
      </c>
      <c r="G47" s="140">
        <f t="shared" si="6"/>
        <v>2366</v>
      </c>
      <c r="H47" s="144">
        <f t="shared" si="22"/>
        <v>0.0006795082037835339</v>
      </c>
      <c r="I47" s="143">
        <v>1325</v>
      </c>
      <c r="J47" s="141">
        <v>1280</v>
      </c>
      <c r="K47" s="142">
        <v>14</v>
      </c>
      <c r="L47" s="141">
        <v>8</v>
      </c>
      <c r="M47" s="140">
        <f t="shared" si="23"/>
        <v>2627</v>
      </c>
      <c r="N47" s="146">
        <f t="shared" si="24"/>
        <v>-0.09935287400076132</v>
      </c>
      <c r="O47" s="145">
        <v>10570</v>
      </c>
      <c r="P47" s="141">
        <v>10386</v>
      </c>
      <c r="Q47" s="142">
        <v>268</v>
      </c>
      <c r="R47" s="141">
        <v>267</v>
      </c>
      <c r="S47" s="140">
        <f t="shared" si="25"/>
        <v>21491</v>
      </c>
      <c r="T47" s="144">
        <f t="shared" si="26"/>
        <v>0.000829282809092005</v>
      </c>
      <c r="U47" s="143">
        <v>10116</v>
      </c>
      <c r="V47" s="141">
        <v>9568</v>
      </c>
      <c r="W47" s="142">
        <v>459</v>
      </c>
      <c r="X47" s="141">
        <v>463</v>
      </c>
      <c r="Y47" s="140">
        <f t="shared" si="27"/>
        <v>20606</v>
      </c>
      <c r="Z47" s="139">
        <f t="shared" si="28"/>
        <v>0.042948655731340324</v>
      </c>
    </row>
    <row r="48" spans="1:26" ht="21" customHeight="1">
      <c r="A48" s="147" t="s">
        <v>439</v>
      </c>
      <c r="B48" s="374" t="s">
        <v>440</v>
      </c>
      <c r="C48" s="145">
        <v>1018</v>
      </c>
      <c r="D48" s="141">
        <v>1090</v>
      </c>
      <c r="E48" s="142">
        <v>68</v>
      </c>
      <c r="F48" s="141">
        <v>65</v>
      </c>
      <c r="G48" s="140">
        <f t="shared" si="6"/>
        <v>2241</v>
      </c>
      <c r="H48" s="144">
        <f t="shared" si="22"/>
        <v>0.0006436085734061282</v>
      </c>
      <c r="I48" s="143">
        <v>898</v>
      </c>
      <c r="J48" s="141">
        <v>949</v>
      </c>
      <c r="K48" s="142">
        <v>38</v>
      </c>
      <c r="L48" s="141">
        <v>22</v>
      </c>
      <c r="M48" s="140">
        <f t="shared" si="23"/>
        <v>1907</v>
      </c>
      <c r="N48" s="146">
        <f t="shared" si="24"/>
        <v>0.17514420555846888</v>
      </c>
      <c r="O48" s="145">
        <v>7541</v>
      </c>
      <c r="P48" s="141">
        <v>8010</v>
      </c>
      <c r="Q48" s="142">
        <v>531</v>
      </c>
      <c r="R48" s="141">
        <v>616</v>
      </c>
      <c r="S48" s="140">
        <f t="shared" si="25"/>
        <v>16698</v>
      </c>
      <c r="T48" s="144">
        <f t="shared" si="26"/>
        <v>0.0006443331788291983</v>
      </c>
      <c r="U48" s="143">
        <v>7737</v>
      </c>
      <c r="V48" s="141">
        <v>8052</v>
      </c>
      <c r="W48" s="142">
        <v>249</v>
      </c>
      <c r="X48" s="141">
        <v>192</v>
      </c>
      <c r="Y48" s="140">
        <f t="shared" si="27"/>
        <v>16230</v>
      </c>
      <c r="Z48" s="139">
        <f t="shared" si="28"/>
        <v>0.02883548983364137</v>
      </c>
    </row>
    <row r="49" spans="1:26" ht="21" customHeight="1">
      <c r="A49" s="147" t="s">
        <v>441</v>
      </c>
      <c r="B49" s="374" t="s">
        <v>441</v>
      </c>
      <c r="C49" s="145">
        <v>369</v>
      </c>
      <c r="D49" s="141">
        <v>410</v>
      </c>
      <c r="E49" s="142">
        <v>666</v>
      </c>
      <c r="F49" s="141">
        <v>783</v>
      </c>
      <c r="G49" s="140">
        <f t="shared" si="6"/>
        <v>2228</v>
      </c>
      <c r="H49" s="144">
        <f t="shared" si="22"/>
        <v>0.000639875011846878</v>
      </c>
      <c r="I49" s="143">
        <v>335</v>
      </c>
      <c r="J49" s="141">
        <v>388</v>
      </c>
      <c r="K49" s="142">
        <v>996</v>
      </c>
      <c r="L49" s="141">
        <v>455</v>
      </c>
      <c r="M49" s="140">
        <f t="shared" si="23"/>
        <v>2174</v>
      </c>
      <c r="N49" s="146">
        <f t="shared" si="24"/>
        <v>0.02483900643974235</v>
      </c>
      <c r="O49" s="145">
        <v>3424</v>
      </c>
      <c r="P49" s="141">
        <v>3702</v>
      </c>
      <c r="Q49" s="142">
        <v>3898</v>
      </c>
      <c r="R49" s="141">
        <v>3731</v>
      </c>
      <c r="S49" s="140">
        <f t="shared" si="25"/>
        <v>14755</v>
      </c>
      <c r="T49" s="144">
        <f t="shared" si="26"/>
        <v>0.0005693577706087447</v>
      </c>
      <c r="U49" s="143">
        <v>3921</v>
      </c>
      <c r="V49" s="141">
        <v>4783</v>
      </c>
      <c r="W49" s="142">
        <v>5603</v>
      </c>
      <c r="X49" s="141">
        <v>4651</v>
      </c>
      <c r="Y49" s="140">
        <f t="shared" si="27"/>
        <v>18958</v>
      </c>
      <c r="Z49" s="139">
        <f t="shared" si="28"/>
        <v>-0.22170060132925418</v>
      </c>
    </row>
    <row r="50" spans="1:26" ht="21" customHeight="1">
      <c r="A50" s="147" t="s">
        <v>442</v>
      </c>
      <c r="B50" s="374" t="s">
        <v>443</v>
      </c>
      <c r="C50" s="145">
        <v>189</v>
      </c>
      <c r="D50" s="141">
        <v>174</v>
      </c>
      <c r="E50" s="142">
        <v>925</v>
      </c>
      <c r="F50" s="141">
        <v>876</v>
      </c>
      <c r="G50" s="140">
        <f t="shared" si="6"/>
        <v>2164</v>
      </c>
      <c r="H50" s="144">
        <f t="shared" si="22"/>
        <v>0.0006214944010936464</v>
      </c>
      <c r="I50" s="143">
        <v>115</v>
      </c>
      <c r="J50" s="141">
        <v>133</v>
      </c>
      <c r="K50" s="142">
        <v>512</v>
      </c>
      <c r="L50" s="141">
        <v>588</v>
      </c>
      <c r="M50" s="140">
        <f t="shared" si="23"/>
        <v>1348</v>
      </c>
      <c r="N50" s="146">
        <f t="shared" si="24"/>
        <v>0.6053412462908012</v>
      </c>
      <c r="O50" s="145">
        <v>465</v>
      </c>
      <c r="P50" s="141">
        <v>497</v>
      </c>
      <c r="Q50" s="142">
        <v>4227</v>
      </c>
      <c r="R50" s="141">
        <v>4289</v>
      </c>
      <c r="S50" s="140">
        <f t="shared" si="25"/>
        <v>9478</v>
      </c>
      <c r="T50" s="144">
        <f t="shared" si="26"/>
        <v>0.00036573181632190325</v>
      </c>
      <c r="U50" s="143">
        <v>395</v>
      </c>
      <c r="V50" s="141">
        <v>537</v>
      </c>
      <c r="W50" s="142">
        <v>2389</v>
      </c>
      <c r="X50" s="141">
        <v>3137</v>
      </c>
      <c r="Y50" s="140">
        <f t="shared" si="27"/>
        <v>6458</v>
      </c>
      <c r="Z50" s="139">
        <f t="shared" si="28"/>
        <v>0.46763703933106227</v>
      </c>
    </row>
    <row r="51" spans="1:26" ht="21" customHeight="1">
      <c r="A51" s="147" t="s">
        <v>444</v>
      </c>
      <c r="B51" s="374" t="s">
        <v>444</v>
      </c>
      <c r="C51" s="145">
        <v>592</v>
      </c>
      <c r="D51" s="141">
        <v>585</v>
      </c>
      <c r="E51" s="142">
        <v>460</v>
      </c>
      <c r="F51" s="141">
        <v>446</v>
      </c>
      <c r="G51" s="140">
        <f t="shared" si="6"/>
        <v>2083</v>
      </c>
      <c r="H51" s="144">
        <f t="shared" si="22"/>
        <v>0.0005982314406090875</v>
      </c>
      <c r="I51" s="143">
        <v>382</v>
      </c>
      <c r="J51" s="141">
        <v>385</v>
      </c>
      <c r="K51" s="142">
        <v>361</v>
      </c>
      <c r="L51" s="141">
        <v>839</v>
      </c>
      <c r="M51" s="140">
        <f t="shared" si="23"/>
        <v>1967</v>
      </c>
      <c r="N51" s="146">
        <f t="shared" si="24"/>
        <v>0.05897305541433662</v>
      </c>
      <c r="O51" s="145">
        <v>4233</v>
      </c>
      <c r="P51" s="141">
        <v>4348</v>
      </c>
      <c r="Q51" s="142">
        <v>4172</v>
      </c>
      <c r="R51" s="141">
        <v>4058</v>
      </c>
      <c r="S51" s="140">
        <f t="shared" si="25"/>
        <v>16811</v>
      </c>
      <c r="T51" s="144">
        <f t="shared" si="26"/>
        <v>0.0006486935602645617</v>
      </c>
      <c r="U51" s="143">
        <v>2715</v>
      </c>
      <c r="V51" s="141">
        <v>2933</v>
      </c>
      <c r="W51" s="142">
        <v>4137</v>
      </c>
      <c r="X51" s="141">
        <v>4737</v>
      </c>
      <c r="Y51" s="140">
        <f t="shared" si="27"/>
        <v>14522</v>
      </c>
      <c r="Z51" s="139">
        <f t="shared" si="28"/>
        <v>0.15762291695358766</v>
      </c>
    </row>
    <row r="52" spans="1:26" ht="21" customHeight="1">
      <c r="A52" s="147" t="s">
        <v>445</v>
      </c>
      <c r="B52" s="374" t="s">
        <v>445</v>
      </c>
      <c r="C52" s="145">
        <v>798</v>
      </c>
      <c r="D52" s="141">
        <v>706</v>
      </c>
      <c r="E52" s="142">
        <v>205</v>
      </c>
      <c r="F52" s="141">
        <v>178</v>
      </c>
      <c r="G52" s="140">
        <f t="shared" si="6"/>
        <v>1887</v>
      </c>
      <c r="H52" s="144">
        <f t="shared" si="22"/>
        <v>0.0005419408201773155</v>
      </c>
      <c r="I52" s="143">
        <v>683</v>
      </c>
      <c r="J52" s="141">
        <v>612</v>
      </c>
      <c r="K52" s="142">
        <v>266</v>
      </c>
      <c r="L52" s="141">
        <v>247</v>
      </c>
      <c r="M52" s="140">
        <f t="shared" si="23"/>
        <v>1808</v>
      </c>
      <c r="N52" s="146">
        <f t="shared" si="24"/>
        <v>0.04369469026548667</v>
      </c>
      <c r="O52" s="145">
        <v>6249</v>
      </c>
      <c r="P52" s="141">
        <v>6322</v>
      </c>
      <c r="Q52" s="142">
        <v>1457</v>
      </c>
      <c r="R52" s="141">
        <v>1418</v>
      </c>
      <c r="S52" s="140">
        <f t="shared" si="25"/>
        <v>15446</v>
      </c>
      <c r="T52" s="144">
        <f t="shared" si="26"/>
        <v>0.000596021696023224</v>
      </c>
      <c r="U52" s="143">
        <v>4252</v>
      </c>
      <c r="V52" s="141">
        <v>4252</v>
      </c>
      <c r="W52" s="142">
        <v>1622</v>
      </c>
      <c r="X52" s="141">
        <v>1651</v>
      </c>
      <c r="Y52" s="140">
        <f t="shared" si="27"/>
        <v>11777</v>
      </c>
      <c r="Z52" s="139">
        <f t="shared" si="28"/>
        <v>0.31153944128385835</v>
      </c>
    </row>
    <row r="53" spans="1:26" ht="21" customHeight="1">
      <c r="A53" s="147" t="s">
        <v>446</v>
      </c>
      <c r="B53" s="374" t="s">
        <v>447</v>
      </c>
      <c r="C53" s="145">
        <v>864</v>
      </c>
      <c r="D53" s="141">
        <v>817</v>
      </c>
      <c r="E53" s="142">
        <v>53</v>
      </c>
      <c r="F53" s="141">
        <v>80</v>
      </c>
      <c r="G53" s="140">
        <f t="shared" si="6"/>
        <v>1814</v>
      </c>
      <c r="H53" s="144">
        <f t="shared" si="22"/>
        <v>0.0005209754360369106</v>
      </c>
      <c r="I53" s="143">
        <v>1765</v>
      </c>
      <c r="J53" s="141">
        <v>1797</v>
      </c>
      <c r="K53" s="142">
        <v>60</v>
      </c>
      <c r="L53" s="141">
        <v>71</v>
      </c>
      <c r="M53" s="140">
        <f t="shared" si="23"/>
        <v>3693</v>
      </c>
      <c r="N53" s="146">
        <f t="shared" si="24"/>
        <v>-0.5088004332520986</v>
      </c>
      <c r="O53" s="145">
        <v>11372</v>
      </c>
      <c r="P53" s="141">
        <v>10715</v>
      </c>
      <c r="Q53" s="142">
        <v>343</v>
      </c>
      <c r="R53" s="141">
        <v>335</v>
      </c>
      <c r="S53" s="140">
        <f t="shared" si="25"/>
        <v>22765</v>
      </c>
      <c r="T53" s="144">
        <f t="shared" si="26"/>
        <v>0.0008784432157172534</v>
      </c>
      <c r="U53" s="143">
        <v>12261</v>
      </c>
      <c r="V53" s="141">
        <v>11910</v>
      </c>
      <c r="W53" s="142">
        <v>442</v>
      </c>
      <c r="X53" s="141">
        <v>462</v>
      </c>
      <c r="Y53" s="140">
        <f t="shared" si="27"/>
        <v>25075</v>
      </c>
      <c r="Z53" s="139">
        <f t="shared" si="28"/>
        <v>-0.09212362911266203</v>
      </c>
    </row>
    <row r="54" spans="1:26" ht="21" customHeight="1">
      <c r="A54" s="147" t="s">
        <v>448</v>
      </c>
      <c r="B54" s="374" t="s">
        <v>449</v>
      </c>
      <c r="C54" s="145">
        <v>879</v>
      </c>
      <c r="D54" s="141">
        <v>841</v>
      </c>
      <c r="E54" s="142">
        <v>9</v>
      </c>
      <c r="F54" s="141">
        <v>9</v>
      </c>
      <c r="G54" s="140">
        <f t="shared" si="6"/>
        <v>1738</v>
      </c>
      <c r="H54" s="144">
        <f t="shared" si="22"/>
        <v>0.0004991484607674479</v>
      </c>
      <c r="I54" s="143">
        <v>981</v>
      </c>
      <c r="J54" s="141">
        <v>1059</v>
      </c>
      <c r="K54" s="142"/>
      <c r="L54" s="141"/>
      <c r="M54" s="140">
        <f t="shared" si="23"/>
        <v>2040</v>
      </c>
      <c r="N54" s="146">
        <f t="shared" si="24"/>
        <v>-0.14803921568627454</v>
      </c>
      <c r="O54" s="145">
        <v>7122</v>
      </c>
      <c r="P54" s="141">
        <v>7649</v>
      </c>
      <c r="Q54" s="142">
        <v>25</v>
      </c>
      <c r="R54" s="141">
        <v>26</v>
      </c>
      <c r="S54" s="140">
        <f t="shared" si="25"/>
        <v>14822</v>
      </c>
      <c r="T54" s="144">
        <f t="shared" si="26"/>
        <v>0.0005719431295128983</v>
      </c>
      <c r="U54" s="143">
        <v>8962</v>
      </c>
      <c r="V54" s="141">
        <v>8230</v>
      </c>
      <c r="W54" s="142"/>
      <c r="X54" s="141"/>
      <c r="Y54" s="140">
        <f t="shared" si="27"/>
        <v>17192</v>
      </c>
      <c r="Z54" s="139">
        <f t="shared" si="28"/>
        <v>-0.13785481619357842</v>
      </c>
    </row>
    <row r="55" spans="1:26" ht="21" customHeight="1">
      <c r="A55" s="147" t="s">
        <v>450</v>
      </c>
      <c r="B55" s="374" t="s">
        <v>451</v>
      </c>
      <c r="C55" s="145">
        <v>377</v>
      </c>
      <c r="D55" s="141">
        <v>425</v>
      </c>
      <c r="E55" s="142">
        <v>418</v>
      </c>
      <c r="F55" s="141">
        <v>225</v>
      </c>
      <c r="G55" s="140">
        <f t="shared" si="6"/>
        <v>1445</v>
      </c>
      <c r="H55" s="144">
        <f t="shared" si="22"/>
        <v>0.0004149997271628091</v>
      </c>
      <c r="I55" s="143">
        <v>264</v>
      </c>
      <c r="J55" s="141">
        <v>278</v>
      </c>
      <c r="K55" s="142">
        <v>3</v>
      </c>
      <c r="L55" s="141">
        <v>7</v>
      </c>
      <c r="M55" s="140">
        <f t="shared" si="23"/>
        <v>552</v>
      </c>
      <c r="N55" s="146">
        <f t="shared" si="24"/>
        <v>1.6177536231884058</v>
      </c>
      <c r="O55" s="145">
        <v>2087</v>
      </c>
      <c r="P55" s="141">
        <v>2405</v>
      </c>
      <c r="Q55" s="142">
        <v>455</v>
      </c>
      <c r="R55" s="141">
        <v>255</v>
      </c>
      <c r="S55" s="140">
        <f t="shared" si="25"/>
        <v>5202</v>
      </c>
      <c r="T55" s="144">
        <f t="shared" si="26"/>
        <v>0.0002007318958120427</v>
      </c>
      <c r="U55" s="143">
        <v>2149</v>
      </c>
      <c r="V55" s="141">
        <v>2312</v>
      </c>
      <c r="W55" s="142">
        <v>57</v>
      </c>
      <c r="X55" s="141">
        <v>72</v>
      </c>
      <c r="Y55" s="140">
        <f t="shared" si="27"/>
        <v>4590</v>
      </c>
      <c r="Z55" s="139">
        <f t="shared" si="28"/>
        <v>0.1333333333333333</v>
      </c>
    </row>
    <row r="56" spans="1:26" ht="21" customHeight="1">
      <c r="A56" s="147" t="s">
        <v>452</v>
      </c>
      <c r="B56" s="374" t="s">
        <v>453</v>
      </c>
      <c r="C56" s="145">
        <v>442</v>
      </c>
      <c r="D56" s="141">
        <v>518</v>
      </c>
      <c r="E56" s="142">
        <v>104</v>
      </c>
      <c r="F56" s="141">
        <v>126</v>
      </c>
      <c r="G56" s="140">
        <f t="shared" si="6"/>
        <v>1190</v>
      </c>
      <c r="H56" s="144">
        <f t="shared" si="22"/>
        <v>0.00034176448119290165</v>
      </c>
      <c r="I56" s="143">
        <v>318</v>
      </c>
      <c r="J56" s="141">
        <v>428</v>
      </c>
      <c r="K56" s="142">
        <v>81</v>
      </c>
      <c r="L56" s="141">
        <v>84</v>
      </c>
      <c r="M56" s="140">
        <f t="shared" si="23"/>
        <v>911</v>
      </c>
      <c r="N56" s="146">
        <f t="shared" si="24"/>
        <v>0.30625686059275514</v>
      </c>
      <c r="O56" s="145">
        <v>2996</v>
      </c>
      <c r="P56" s="141">
        <v>3516</v>
      </c>
      <c r="Q56" s="142">
        <v>875</v>
      </c>
      <c r="R56" s="141">
        <v>837</v>
      </c>
      <c r="S56" s="140">
        <f t="shared" si="25"/>
        <v>8224</v>
      </c>
      <c r="T56" s="144">
        <f t="shared" si="26"/>
        <v>0.00031734315862326783</v>
      </c>
      <c r="U56" s="143">
        <v>2397</v>
      </c>
      <c r="V56" s="141">
        <v>2710</v>
      </c>
      <c r="W56" s="142">
        <v>739</v>
      </c>
      <c r="X56" s="141">
        <v>716</v>
      </c>
      <c r="Y56" s="140">
        <f t="shared" si="27"/>
        <v>6562</v>
      </c>
      <c r="Z56" s="139">
        <f t="shared" si="28"/>
        <v>0.2532764401097227</v>
      </c>
    </row>
    <row r="57" spans="1:26" ht="21" customHeight="1">
      <c r="A57" s="147" t="s">
        <v>454</v>
      </c>
      <c r="B57" s="374" t="s">
        <v>454</v>
      </c>
      <c r="C57" s="145">
        <v>0</v>
      </c>
      <c r="D57" s="141">
        <v>0</v>
      </c>
      <c r="E57" s="142">
        <v>586</v>
      </c>
      <c r="F57" s="141">
        <v>541</v>
      </c>
      <c r="G57" s="140">
        <f t="shared" si="6"/>
        <v>1127</v>
      </c>
      <c r="H57" s="144">
        <f t="shared" si="22"/>
        <v>0.0003236710674826892</v>
      </c>
      <c r="I57" s="143"/>
      <c r="J57" s="141"/>
      <c r="K57" s="142">
        <v>148</v>
      </c>
      <c r="L57" s="141">
        <v>157</v>
      </c>
      <c r="M57" s="140">
        <f t="shared" si="23"/>
        <v>305</v>
      </c>
      <c r="N57" s="146">
        <f t="shared" si="24"/>
        <v>2.6950819672131145</v>
      </c>
      <c r="O57" s="145"/>
      <c r="P57" s="141"/>
      <c r="Q57" s="142">
        <v>3551</v>
      </c>
      <c r="R57" s="141">
        <v>3460</v>
      </c>
      <c r="S57" s="140">
        <f t="shared" si="25"/>
        <v>7011</v>
      </c>
      <c r="T57" s="144">
        <f t="shared" si="26"/>
        <v>0.000270536586224189</v>
      </c>
      <c r="U57" s="143"/>
      <c r="V57" s="141"/>
      <c r="W57" s="142">
        <v>1935</v>
      </c>
      <c r="X57" s="141">
        <v>2128</v>
      </c>
      <c r="Y57" s="140">
        <f t="shared" si="27"/>
        <v>4063</v>
      </c>
      <c r="Z57" s="139">
        <f t="shared" si="28"/>
        <v>0.7255722372631062</v>
      </c>
    </row>
    <row r="58" spans="1:26" ht="21" customHeight="1">
      <c r="A58" s="147" t="s">
        <v>455</v>
      </c>
      <c r="B58" s="374" t="s">
        <v>455</v>
      </c>
      <c r="C58" s="145">
        <v>540</v>
      </c>
      <c r="D58" s="141">
        <v>458</v>
      </c>
      <c r="E58" s="142">
        <v>5</v>
      </c>
      <c r="F58" s="141">
        <v>15</v>
      </c>
      <c r="G58" s="140">
        <f t="shared" si="6"/>
        <v>1018</v>
      </c>
      <c r="H58" s="144">
        <f t="shared" si="22"/>
        <v>0.0002923665897935915</v>
      </c>
      <c r="I58" s="143">
        <v>303</v>
      </c>
      <c r="J58" s="141">
        <v>255</v>
      </c>
      <c r="K58" s="142">
        <v>25</v>
      </c>
      <c r="L58" s="141">
        <v>39</v>
      </c>
      <c r="M58" s="140">
        <f t="shared" si="23"/>
        <v>622</v>
      </c>
      <c r="N58" s="146">
        <f t="shared" si="24"/>
        <v>0.6366559485530547</v>
      </c>
      <c r="O58" s="145">
        <v>3457</v>
      </c>
      <c r="P58" s="141">
        <v>2980</v>
      </c>
      <c r="Q58" s="142">
        <v>33</v>
      </c>
      <c r="R58" s="141">
        <v>58</v>
      </c>
      <c r="S58" s="140">
        <f t="shared" si="25"/>
        <v>6528</v>
      </c>
      <c r="T58" s="144">
        <f t="shared" si="26"/>
        <v>0.00025189884964648497</v>
      </c>
      <c r="U58" s="143">
        <v>2280</v>
      </c>
      <c r="V58" s="141">
        <v>1972</v>
      </c>
      <c r="W58" s="142">
        <v>105</v>
      </c>
      <c r="X58" s="141">
        <v>96</v>
      </c>
      <c r="Y58" s="140">
        <f t="shared" si="27"/>
        <v>4453</v>
      </c>
      <c r="Z58" s="139">
        <f t="shared" si="28"/>
        <v>0.46597799236469806</v>
      </c>
    </row>
    <row r="59" spans="1:26" ht="21" customHeight="1">
      <c r="A59" s="147" t="s">
        <v>456</v>
      </c>
      <c r="B59" s="374" t="s">
        <v>456</v>
      </c>
      <c r="C59" s="145">
        <v>0</v>
      </c>
      <c r="D59" s="141">
        <v>0</v>
      </c>
      <c r="E59" s="142">
        <v>494</v>
      </c>
      <c r="F59" s="141">
        <v>482</v>
      </c>
      <c r="G59" s="140">
        <f t="shared" si="6"/>
        <v>976</v>
      </c>
      <c r="H59" s="144">
        <f t="shared" si="22"/>
        <v>0.0002803043139867832</v>
      </c>
      <c r="I59" s="143"/>
      <c r="J59" s="141"/>
      <c r="K59" s="142">
        <v>456</v>
      </c>
      <c r="L59" s="141">
        <v>410</v>
      </c>
      <c r="M59" s="140">
        <f t="shared" si="23"/>
        <v>866</v>
      </c>
      <c r="N59" s="146">
        <f t="shared" si="24"/>
        <v>0.12702078521939963</v>
      </c>
      <c r="O59" s="145"/>
      <c r="P59" s="141"/>
      <c r="Q59" s="142">
        <v>4188</v>
      </c>
      <c r="R59" s="141">
        <v>3580</v>
      </c>
      <c r="S59" s="140">
        <f t="shared" si="25"/>
        <v>7768</v>
      </c>
      <c r="T59" s="144">
        <f t="shared" si="26"/>
        <v>0.0002997472830964913</v>
      </c>
      <c r="U59" s="143"/>
      <c r="V59" s="141"/>
      <c r="W59" s="142">
        <v>2641</v>
      </c>
      <c r="X59" s="141">
        <v>2467</v>
      </c>
      <c r="Y59" s="140">
        <f t="shared" si="27"/>
        <v>5108</v>
      </c>
      <c r="Z59" s="139">
        <f t="shared" si="28"/>
        <v>0.5207517619420516</v>
      </c>
    </row>
    <row r="60" spans="1:26" ht="21" customHeight="1">
      <c r="A60" s="147" t="s">
        <v>457</v>
      </c>
      <c r="B60" s="374" t="s">
        <v>457</v>
      </c>
      <c r="C60" s="145">
        <v>505</v>
      </c>
      <c r="D60" s="141">
        <v>414</v>
      </c>
      <c r="E60" s="142">
        <v>27</v>
      </c>
      <c r="F60" s="141">
        <v>29</v>
      </c>
      <c r="G60" s="140">
        <f t="shared" si="6"/>
        <v>975</v>
      </c>
      <c r="H60" s="144">
        <f t="shared" si="22"/>
        <v>0.00028001711694376394</v>
      </c>
      <c r="I60" s="143">
        <v>437</v>
      </c>
      <c r="J60" s="141">
        <v>444</v>
      </c>
      <c r="K60" s="142">
        <v>24</v>
      </c>
      <c r="L60" s="141">
        <v>22</v>
      </c>
      <c r="M60" s="140">
        <f t="shared" si="23"/>
        <v>927</v>
      </c>
      <c r="N60" s="146">
        <f t="shared" si="24"/>
        <v>0.05177993527508096</v>
      </c>
      <c r="O60" s="145">
        <v>3482</v>
      </c>
      <c r="P60" s="141">
        <v>3231</v>
      </c>
      <c r="Q60" s="142">
        <v>231</v>
      </c>
      <c r="R60" s="141">
        <v>212</v>
      </c>
      <c r="S60" s="140">
        <f t="shared" si="25"/>
        <v>7156</v>
      </c>
      <c r="T60" s="144">
        <f t="shared" si="26"/>
        <v>0.00027613176594213333</v>
      </c>
      <c r="U60" s="143">
        <v>3289</v>
      </c>
      <c r="V60" s="141">
        <v>3359</v>
      </c>
      <c r="W60" s="142">
        <v>156</v>
      </c>
      <c r="X60" s="141">
        <v>147</v>
      </c>
      <c r="Y60" s="140">
        <f t="shared" si="27"/>
        <v>6951</v>
      </c>
      <c r="Z60" s="139">
        <f t="shared" si="28"/>
        <v>0.029492159401524942</v>
      </c>
    </row>
    <row r="61" spans="1:26" ht="21" customHeight="1">
      <c r="A61" s="147" t="s">
        <v>458</v>
      </c>
      <c r="B61" s="374" t="s">
        <v>459</v>
      </c>
      <c r="C61" s="145">
        <v>0</v>
      </c>
      <c r="D61" s="141">
        <v>0</v>
      </c>
      <c r="E61" s="142">
        <v>433</v>
      </c>
      <c r="F61" s="141">
        <v>396</v>
      </c>
      <c r="G61" s="140">
        <f t="shared" si="6"/>
        <v>829</v>
      </c>
      <c r="H61" s="144">
        <f t="shared" si="22"/>
        <v>0.00023808634866295418</v>
      </c>
      <c r="I61" s="143"/>
      <c r="J61" s="141"/>
      <c r="K61" s="142">
        <v>481</v>
      </c>
      <c r="L61" s="141">
        <v>441</v>
      </c>
      <c r="M61" s="140">
        <f t="shared" si="23"/>
        <v>922</v>
      </c>
      <c r="N61" s="146">
        <f t="shared" si="24"/>
        <v>-0.10086767895878523</v>
      </c>
      <c r="O61" s="145"/>
      <c r="P61" s="141"/>
      <c r="Q61" s="142">
        <v>3265</v>
      </c>
      <c r="R61" s="141">
        <v>3370</v>
      </c>
      <c r="S61" s="140">
        <f t="shared" si="25"/>
        <v>6635</v>
      </c>
      <c r="T61" s="144">
        <f t="shared" si="26"/>
        <v>0.00025602770640386453</v>
      </c>
      <c r="U61" s="143"/>
      <c r="V61" s="141"/>
      <c r="W61" s="142">
        <v>3356</v>
      </c>
      <c r="X61" s="141">
        <v>3414</v>
      </c>
      <c r="Y61" s="140">
        <f t="shared" si="27"/>
        <v>6770</v>
      </c>
      <c r="Z61" s="139">
        <f t="shared" si="28"/>
        <v>-0.019940915805022108</v>
      </c>
    </row>
    <row r="62" spans="1:26" ht="21" customHeight="1" thickBot="1">
      <c r="A62" s="138" t="s">
        <v>56</v>
      </c>
      <c r="B62" s="375" t="s">
        <v>56</v>
      </c>
      <c r="C62" s="136">
        <v>1717</v>
      </c>
      <c r="D62" s="132">
        <v>1902</v>
      </c>
      <c r="E62" s="133">
        <v>7762</v>
      </c>
      <c r="F62" s="132">
        <v>7502</v>
      </c>
      <c r="G62" s="131">
        <f t="shared" si="6"/>
        <v>18883</v>
      </c>
      <c r="H62" s="135">
        <f t="shared" si="22"/>
        <v>0.0054231417633324045</v>
      </c>
      <c r="I62" s="134">
        <v>2238</v>
      </c>
      <c r="J62" s="132">
        <v>2250</v>
      </c>
      <c r="K62" s="133">
        <v>6859</v>
      </c>
      <c r="L62" s="132">
        <v>6679</v>
      </c>
      <c r="M62" s="131">
        <f t="shared" si="23"/>
        <v>18026</v>
      </c>
      <c r="N62" s="137">
        <f t="shared" si="24"/>
        <v>0.04754243869965613</v>
      </c>
      <c r="O62" s="136">
        <v>15762</v>
      </c>
      <c r="P62" s="132">
        <v>15114</v>
      </c>
      <c r="Q62" s="133">
        <v>54520</v>
      </c>
      <c r="R62" s="132">
        <v>53744</v>
      </c>
      <c r="S62" s="131">
        <f t="shared" si="25"/>
        <v>139140</v>
      </c>
      <c r="T62" s="135">
        <f t="shared" si="26"/>
        <v>0.005369057282446679</v>
      </c>
      <c r="U62" s="134">
        <v>17201</v>
      </c>
      <c r="V62" s="132">
        <v>17201</v>
      </c>
      <c r="W62" s="133">
        <v>59079</v>
      </c>
      <c r="X62" s="132">
        <v>65373</v>
      </c>
      <c r="Y62" s="131">
        <f t="shared" si="27"/>
        <v>158854</v>
      </c>
      <c r="Z62" s="130">
        <f t="shared" si="28"/>
        <v>-0.12410137610636185</v>
      </c>
    </row>
    <row r="63" spans="1:2" ht="15.75" thickTop="1">
      <c r="A63" s="129" t="s">
        <v>43</v>
      </c>
      <c r="B63" s="129"/>
    </row>
    <row r="64" spans="1:2" ht="15">
      <c r="A64" s="129" t="s">
        <v>42</v>
      </c>
      <c r="B64" s="129"/>
    </row>
    <row r="65" spans="1:3" ht="15">
      <c r="A65" s="376" t="s">
        <v>123</v>
      </c>
      <c r="B65" s="377"/>
      <c r="C65" s="377"/>
    </row>
  </sheetData>
  <sheetProtection/>
  <mergeCells count="27">
    <mergeCell ref="Y1:Z1"/>
    <mergeCell ref="A3:Z3"/>
    <mergeCell ref="A4:Z4"/>
    <mergeCell ref="A5:A8"/>
    <mergeCell ref="C5:N5"/>
    <mergeCell ref="O5:Z5"/>
    <mergeCell ref="C6:G6"/>
    <mergeCell ref="H6:H8"/>
    <mergeCell ref="I6:M6"/>
    <mergeCell ref="N6:N8"/>
    <mergeCell ref="Y7:Y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B5:B8"/>
    <mergeCell ref="O7:P7"/>
    <mergeCell ref="Q7:R7"/>
    <mergeCell ref="S7:S8"/>
    <mergeCell ref="U7:V7"/>
    <mergeCell ref="W7:X7"/>
    <mergeCell ref="M7:M8"/>
  </mergeCells>
  <conditionalFormatting sqref="Z63:Z65536 N63:N65536 Z3 N3 N5:N8 Z5:Z8">
    <cfRule type="cellIs" priority="3" dxfId="93" operator="lessThan" stopIfTrue="1">
      <formula>0</formula>
    </cfRule>
  </conditionalFormatting>
  <conditionalFormatting sqref="N9:N62 Z9:Z62">
    <cfRule type="cellIs" priority="4" dxfId="93" operator="lessThan" stopIfTrue="1">
      <formula>0</formula>
    </cfRule>
    <cfRule type="cellIs" priority="5" dxfId="95" operator="greaterThanOrEqual" stopIfTrue="1">
      <formula>0</formula>
    </cfRule>
  </conditionalFormatting>
  <conditionalFormatting sqref="H6:H8">
    <cfRule type="cellIs" priority="2" dxfId="93" operator="lessThan" stopIfTrue="1">
      <formula>0</formula>
    </cfRule>
  </conditionalFormatting>
  <conditionalFormatting sqref="T6:T8">
    <cfRule type="cellIs" priority="1" dxfId="93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0"/>
  </sheetPr>
  <dimension ref="A1:Z67"/>
  <sheetViews>
    <sheetView showGridLines="0" zoomScale="80" zoomScaleNormal="80" zoomScalePageLayoutView="0" workbookViewId="0" topLeftCell="B1">
      <selection activeCell="Y1" sqref="Y1:Z1"/>
    </sheetView>
  </sheetViews>
  <sheetFormatPr defaultColWidth="8.00390625" defaultRowHeight="15"/>
  <cols>
    <col min="1" max="1" width="25.421875" style="128" customWidth="1"/>
    <col min="2" max="2" width="40.421875" style="128" bestFit="1" customWidth="1"/>
    <col min="3" max="3" width="9.57421875" style="128" customWidth="1"/>
    <col min="4" max="4" width="10.421875" style="128" customWidth="1"/>
    <col min="5" max="5" width="8.57421875" style="128" bestFit="1" customWidth="1"/>
    <col min="6" max="6" width="10.57421875" style="128" bestFit="1" customWidth="1"/>
    <col min="7" max="7" width="10.00390625" style="128" customWidth="1"/>
    <col min="8" max="8" width="10.7109375" style="128" customWidth="1"/>
    <col min="9" max="9" width="9.421875" style="128" customWidth="1"/>
    <col min="10" max="10" width="11.57421875" style="128" bestFit="1" customWidth="1"/>
    <col min="11" max="11" width="9.00390625" style="128" bestFit="1" customWidth="1"/>
    <col min="12" max="12" width="10.57421875" style="128" bestFit="1" customWidth="1"/>
    <col min="13" max="13" width="9.8515625" style="128" customWidth="1"/>
    <col min="14" max="14" width="10.00390625" style="128" customWidth="1"/>
    <col min="15" max="15" width="10.421875" style="128" customWidth="1"/>
    <col min="16" max="16" width="12.421875" style="128" bestFit="1" customWidth="1"/>
    <col min="17" max="17" width="9.421875" style="128" customWidth="1"/>
    <col min="18" max="18" width="10.57421875" style="128" bestFit="1" customWidth="1"/>
    <col min="19" max="19" width="11.8515625" style="128" customWidth="1"/>
    <col min="20" max="20" width="10.140625" style="128" customWidth="1"/>
    <col min="21" max="21" width="10.28125" style="128" customWidth="1"/>
    <col min="22" max="22" width="11.57421875" style="128" bestFit="1" customWidth="1"/>
    <col min="23" max="24" width="10.28125" style="128" customWidth="1"/>
    <col min="25" max="25" width="10.7109375" style="128" customWidth="1"/>
    <col min="26" max="26" width="9.8515625" style="128" bestFit="1" customWidth="1"/>
    <col min="27" max="16384" width="8.00390625" style="128" customWidth="1"/>
  </cols>
  <sheetData>
    <row r="1" spans="25:26" ht="18.75" thickBot="1">
      <c r="Y1" s="574" t="s">
        <v>28</v>
      </c>
      <c r="Z1" s="575"/>
    </row>
    <row r="2" ht="5.25" customHeight="1" thickBot="1"/>
    <row r="3" spans="1:26" ht="24" customHeight="1" thickTop="1">
      <c r="A3" s="576" t="s">
        <v>124</v>
      </c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7"/>
      <c r="U3" s="577"/>
      <c r="V3" s="577"/>
      <c r="W3" s="577"/>
      <c r="X3" s="577"/>
      <c r="Y3" s="577"/>
      <c r="Z3" s="578"/>
    </row>
    <row r="4" spans="1:26" ht="21" customHeight="1" thickBot="1">
      <c r="A4" s="588" t="s">
        <v>45</v>
      </c>
      <c r="B4" s="589"/>
      <c r="C4" s="589"/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589"/>
      <c r="Q4" s="589"/>
      <c r="R4" s="589"/>
      <c r="S4" s="589"/>
      <c r="T4" s="589"/>
      <c r="U4" s="589"/>
      <c r="V4" s="589"/>
      <c r="W4" s="589"/>
      <c r="X4" s="589"/>
      <c r="Y4" s="589"/>
      <c r="Z4" s="590"/>
    </row>
    <row r="5" spans="1:26" s="174" customFormat="1" ht="19.5" customHeight="1" thickBot="1" thickTop="1">
      <c r="A5" s="579" t="s">
        <v>121</v>
      </c>
      <c r="B5" s="670" t="s">
        <v>122</v>
      </c>
      <c r="C5" s="673" t="s">
        <v>36</v>
      </c>
      <c r="D5" s="674"/>
      <c r="E5" s="674"/>
      <c r="F5" s="674"/>
      <c r="G5" s="674"/>
      <c r="H5" s="674"/>
      <c r="I5" s="674"/>
      <c r="J5" s="674"/>
      <c r="K5" s="674"/>
      <c r="L5" s="674"/>
      <c r="M5" s="674"/>
      <c r="N5" s="675"/>
      <c r="O5" s="676" t="s">
        <v>35</v>
      </c>
      <c r="P5" s="674"/>
      <c r="Q5" s="674"/>
      <c r="R5" s="674"/>
      <c r="S5" s="674"/>
      <c r="T5" s="674"/>
      <c r="U5" s="674"/>
      <c r="V5" s="674"/>
      <c r="W5" s="674"/>
      <c r="X5" s="674"/>
      <c r="Y5" s="674"/>
      <c r="Z5" s="675"/>
    </row>
    <row r="6" spans="1:26" s="173" customFormat="1" ht="26.25" customHeight="1" thickBot="1">
      <c r="A6" s="580"/>
      <c r="B6" s="671"/>
      <c r="C6" s="665" t="s">
        <v>157</v>
      </c>
      <c r="D6" s="661"/>
      <c r="E6" s="661"/>
      <c r="F6" s="661"/>
      <c r="G6" s="662"/>
      <c r="H6" s="668" t="s">
        <v>34</v>
      </c>
      <c r="I6" s="665" t="s">
        <v>158</v>
      </c>
      <c r="J6" s="661"/>
      <c r="K6" s="661"/>
      <c r="L6" s="661"/>
      <c r="M6" s="662"/>
      <c r="N6" s="668" t="s">
        <v>33</v>
      </c>
      <c r="O6" s="660" t="s">
        <v>159</v>
      </c>
      <c r="P6" s="661"/>
      <c r="Q6" s="661"/>
      <c r="R6" s="661"/>
      <c r="S6" s="662"/>
      <c r="T6" s="668" t="s">
        <v>34</v>
      </c>
      <c r="U6" s="660" t="s">
        <v>160</v>
      </c>
      <c r="V6" s="661"/>
      <c r="W6" s="661"/>
      <c r="X6" s="661"/>
      <c r="Y6" s="662"/>
      <c r="Z6" s="668" t="s">
        <v>33</v>
      </c>
    </row>
    <row r="7" spans="1:26" s="168" customFormat="1" ht="26.25" customHeight="1">
      <c r="A7" s="581"/>
      <c r="B7" s="671"/>
      <c r="C7" s="592" t="s">
        <v>22</v>
      </c>
      <c r="D7" s="587"/>
      <c r="E7" s="583" t="s">
        <v>21</v>
      </c>
      <c r="F7" s="587"/>
      <c r="G7" s="570" t="s">
        <v>17</v>
      </c>
      <c r="H7" s="563"/>
      <c r="I7" s="667" t="s">
        <v>22</v>
      </c>
      <c r="J7" s="587"/>
      <c r="K7" s="583" t="s">
        <v>21</v>
      </c>
      <c r="L7" s="587"/>
      <c r="M7" s="570" t="s">
        <v>17</v>
      </c>
      <c r="N7" s="563"/>
      <c r="O7" s="667" t="s">
        <v>22</v>
      </c>
      <c r="P7" s="587"/>
      <c r="Q7" s="583" t="s">
        <v>21</v>
      </c>
      <c r="R7" s="587"/>
      <c r="S7" s="570" t="s">
        <v>17</v>
      </c>
      <c r="T7" s="563"/>
      <c r="U7" s="667" t="s">
        <v>22</v>
      </c>
      <c r="V7" s="587"/>
      <c r="W7" s="583" t="s">
        <v>21</v>
      </c>
      <c r="X7" s="587"/>
      <c r="Y7" s="570" t="s">
        <v>17</v>
      </c>
      <c r="Z7" s="563"/>
    </row>
    <row r="8" spans="1:26" s="168" customFormat="1" ht="19.5" customHeight="1" thickBot="1">
      <c r="A8" s="582"/>
      <c r="B8" s="672"/>
      <c r="C8" s="171" t="s">
        <v>31</v>
      </c>
      <c r="D8" s="169" t="s">
        <v>30</v>
      </c>
      <c r="E8" s="170" t="s">
        <v>31</v>
      </c>
      <c r="F8" s="378" t="s">
        <v>30</v>
      </c>
      <c r="G8" s="666"/>
      <c r="H8" s="669"/>
      <c r="I8" s="171" t="s">
        <v>31</v>
      </c>
      <c r="J8" s="169" t="s">
        <v>30</v>
      </c>
      <c r="K8" s="170" t="s">
        <v>31</v>
      </c>
      <c r="L8" s="378" t="s">
        <v>30</v>
      </c>
      <c r="M8" s="666"/>
      <c r="N8" s="669"/>
      <c r="O8" s="171" t="s">
        <v>31</v>
      </c>
      <c r="P8" s="169" t="s">
        <v>30</v>
      </c>
      <c r="Q8" s="170" t="s">
        <v>31</v>
      </c>
      <c r="R8" s="378" t="s">
        <v>30</v>
      </c>
      <c r="S8" s="666"/>
      <c r="T8" s="669"/>
      <c r="U8" s="171" t="s">
        <v>31</v>
      </c>
      <c r="V8" s="169" t="s">
        <v>30</v>
      </c>
      <c r="W8" s="170" t="s">
        <v>31</v>
      </c>
      <c r="X8" s="378" t="s">
        <v>30</v>
      </c>
      <c r="Y8" s="666"/>
      <c r="Z8" s="669"/>
    </row>
    <row r="9" spans="1:26" s="157" customFormat="1" ht="18" customHeight="1" thickBot="1" thickTop="1">
      <c r="A9" s="167" t="s">
        <v>24</v>
      </c>
      <c r="B9" s="372"/>
      <c r="C9" s="166">
        <f>SUM(C10:C64)</f>
        <v>12200.389000000001</v>
      </c>
      <c r="D9" s="160">
        <f>SUM(D10:D64)</f>
        <v>12157.338999999993</v>
      </c>
      <c r="E9" s="161">
        <f>SUM(E10:E64)</f>
        <v>1237.8070000000002</v>
      </c>
      <c r="F9" s="160">
        <f>SUM(F10:F64)</f>
        <v>1168.8360000000005</v>
      </c>
      <c r="G9" s="159">
        <f aca="true" t="shared" si="0" ref="G9:G16">SUM(C9:F9)</f>
        <v>26764.370999999996</v>
      </c>
      <c r="H9" s="163">
        <f aca="true" t="shared" si="1" ref="H9:H64">G9/$G$9</f>
        <v>1</v>
      </c>
      <c r="I9" s="162">
        <f>SUM(I10:I64)</f>
        <v>9730.469999999996</v>
      </c>
      <c r="J9" s="160">
        <f>SUM(J10:J64)</f>
        <v>9683.041999999998</v>
      </c>
      <c r="K9" s="161">
        <f>SUM(K10:K64)</f>
        <v>1414.592</v>
      </c>
      <c r="L9" s="160">
        <f>SUM(L10:L64)</f>
        <v>1371.2269999999996</v>
      </c>
      <c r="M9" s="159">
        <f aca="true" t="shared" si="2" ref="M9:M16">SUM(I9:L9)</f>
        <v>22199.330999999995</v>
      </c>
      <c r="N9" s="165">
        <f aca="true" t="shared" si="3" ref="N9:N16">IF(ISERROR(G9/M9-1),"         /0",(G9/M9-1))</f>
        <v>0.20563862938031785</v>
      </c>
      <c r="O9" s="164">
        <f>SUM(O10:O64)</f>
        <v>86995.60500000003</v>
      </c>
      <c r="P9" s="160">
        <f>SUM(P10:P64)</f>
        <v>86615.93300000003</v>
      </c>
      <c r="Q9" s="161">
        <f>SUM(Q10:Q64)</f>
        <v>9526.560999999994</v>
      </c>
      <c r="R9" s="160">
        <f>SUM(R10:R64)</f>
        <v>8409.406</v>
      </c>
      <c r="S9" s="159">
        <f aca="true" t="shared" si="4" ref="S9:S16">SUM(O9:R9)</f>
        <v>191547.50500000003</v>
      </c>
      <c r="T9" s="163">
        <f aca="true" t="shared" si="5" ref="T9:T64">S9/$S$9</f>
        <v>1</v>
      </c>
      <c r="U9" s="162">
        <f>SUM(U10:U64)</f>
        <v>81700.60900000003</v>
      </c>
      <c r="V9" s="160">
        <f>SUM(V10:V64)</f>
        <v>81280.404</v>
      </c>
      <c r="W9" s="161">
        <f>SUM(W10:W64)</f>
        <v>9005.217999999992</v>
      </c>
      <c r="X9" s="160">
        <f>SUM(X10:X64)</f>
        <v>8504.587999999989</v>
      </c>
      <c r="Y9" s="159">
        <f aca="true" t="shared" si="6" ref="Y9:Y16">SUM(U9:X9)</f>
        <v>180490.81900000002</v>
      </c>
      <c r="Z9" s="158">
        <f>IF(ISERROR(S9/Y9-1),"         /0",(S9/Y9-1))</f>
        <v>0.06125899401010537</v>
      </c>
    </row>
    <row r="10" spans="1:26" ht="18.75" customHeight="1" thickTop="1">
      <c r="A10" s="156" t="s">
        <v>364</v>
      </c>
      <c r="B10" s="373" t="s">
        <v>365</v>
      </c>
      <c r="C10" s="154">
        <v>5440.234999999998</v>
      </c>
      <c r="D10" s="150">
        <v>4758.249999999999</v>
      </c>
      <c r="E10" s="151">
        <v>293.0039999999999</v>
      </c>
      <c r="F10" s="150">
        <v>121.35200000000003</v>
      </c>
      <c r="G10" s="149">
        <f t="shared" si="0"/>
        <v>10612.840999999999</v>
      </c>
      <c r="H10" s="153">
        <f t="shared" si="1"/>
        <v>0.39652869107217203</v>
      </c>
      <c r="I10" s="152">
        <v>4574.305999999997</v>
      </c>
      <c r="J10" s="150">
        <v>3652.3500000000004</v>
      </c>
      <c r="K10" s="151">
        <v>517.3439999999999</v>
      </c>
      <c r="L10" s="150">
        <v>114.89800000000007</v>
      </c>
      <c r="M10" s="149">
        <f t="shared" si="2"/>
        <v>8858.897999999996</v>
      </c>
      <c r="N10" s="155">
        <f t="shared" si="3"/>
        <v>0.1979865893026429</v>
      </c>
      <c r="O10" s="154">
        <v>40397.91100000001</v>
      </c>
      <c r="P10" s="150">
        <v>33980.16100000004</v>
      </c>
      <c r="Q10" s="151">
        <v>2583.6639999999975</v>
      </c>
      <c r="R10" s="150">
        <v>912.5880000000014</v>
      </c>
      <c r="S10" s="149">
        <f t="shared" si="4"/>
        <v>77874.32400000005</v>
      </c>
      <c r="T10" s="153">
        <f t="shared" si="5"/>
        <v>0.40655358053345586</v>
      </c>
      <c r="U10" s="152">
        <v>37752.44800000001</v>
      </c>
      <c r="V10" s="150">
        <v>31713.46100000003</v>
      </c>
      <c r="W10" s="151">
        <v>2124.6189999999956</v>
      </c>
      <c r="X10" s="150">
        <v>1052.5429999999963</v>
      </c>
      <c r="Y10" s="149">
        <f t="shared" si="6"/>
        <v>72643.07100000003</v>
      </c>
      <c r="Z10" s="148">
        <f aca="true" t="shared" si="7" ref="Z10:Z23">IF(ISERROR(S10/Y10-1),"         /0",IF(S10/Y10&gt;5,"  *  ",(S10/Y10-1)))</f>
        <v>0.0720131036310403</v>
      </c>
    </row>
    <row r="11" spans="1:26" ht="18.75" customHeight="1">
      <c r="A11" s="156" t="s">
        <v>366</v>
      </c>
      <c r="B11" s="373" t="s">
        <v>367</v>
      </c>
      <c r="C11" s="154">
        <v>1246.098</v>
      </c>
      <c r="D11" s="150">
        <v>1322.8790000000004</v>
      </c>
      <c r="E11" s="151">
        <v>38.604</v>
      </c>
      <c r="F11" s="150">
        <v>111.792</v>
      </c>
      <c r="G11" s="149">
        <f t="shared" si="0"/>
        <v>2719.373</v>
      </c>
      <c r="H11" s="153">
        <f>G11/$G$9</f>
        <v>0.1016042185336618</v>
      </c>
      <c r="I11" s="152">
        <v>967.4979999999999</v>
      </c>
      <c r="J11" s="150">
        <v>970.8939999999999</v>
      </c>
      <c r="K11" s="151">
        <v>45.541999999999994</v>
      </c>
      <c r="L11" s="150">
        <v>284.724</v>
      </c>
      <c r="M11" s="149">
        <f t="shared" si="2"/>
        <v>2268.658</v>
      </c>
      <c r="N11" s="155">
        <f t="shared" si="3"/>
        <v>0.19867031522600587</v>
      </c>
      <c r="O11" s="154">
        <v>9049.884000000004</v>
      </c>
      <c r="P11" s="150">
        <v>8682.503999999999</v>
      </c>
      <c r="Q11" s="151">
        <v>672.5189999999999</v>
      </c>
      <c r="R11" s="150">
        <v>895.4330000000001</v>
      </c>
      <c r="S11" s="149">
        <f t="shared" si="4"/>
        <v>19300.340000000004</v>
      </c>
      <c r="T11" s="153">
        <f>S11/$S$9</f>
        <v>0.10076006993669795</v>
      </c>
      <c r="U11" s="152">
        <v>7678.608000000005</v>
      </c>
      <c r="V11" s="150">
        <v>8726.363000000001</v>
      </c>
      <c r="W11" s="151">
        <v>646.6929999999995</v>
      </c>
      <c r="X11" s="150">
        <v>719.2769999999997</v>
      </c>
      <c r="Y11" s="149">
        <f t="shared" si="6"/>
        <v>17770.941000000003</v>
      </c>
      <c r="Z11" s="148">
        <f t="shared" si="7"/>
        <v>0.0860617904251666</v>
      </c>
    </row>
    <row r="12" spans="1:26" ht="18.75" customHeight="1">
      <c r="A12" s="147" t="s">
        <v>368</v>
      </c>
      <c r="B12" s="374" t="s">
        <v>369</v>
      </c>
      <c r="C12" s="145">
        <v>1229.221</v>
      </c>
      <c r="D12" s="141">
        <v>1011.2550000000001</v>
      </c>
      <c r="E12" s="142">
        <v>64.273</v>
      </c>
      <c r="F12" s="141">
        <v>25.869999999999997</v>
      </c>
      <c r="G12" s="140">
        <f t="shared" si="0"/>
        <v>2330.619</v>
      </c>
      <c r="H12" s="144">
        <f t="shared" si="1"/>
        <v>0.08707916206960367</v>
      </c>
      <c r="I12" s="143">
        <v>853.4179999999999</v>
      </c>
      <c r="J12" s="141">
        <v>781.2400000000001</v>
      </c>
      <c r="K12" s="142">
        <v>70.128</v>
      </c>
      <c r="L12" s="141">
        <v>20.221</v>
      </c>
      <c r="M12" s="140">
        <f t="shared" si="2"/>
        <v>1725.0069999999998</v>
      </c>
      <c r="N12" s="146">
        <f t="shared" si="3"/>
        <v>0.3510779956255252</v>
      </c>
      <c r="O12" s="145">
        <v>7428.467000000005</v>
      </c>
      <c r="P12" s="141">
        <v>6718.324999999999</v>
      </c>
      <c r="Q12" s="142">
        <v>382.26800000000014</v>
      </c>
      <c r="R12" s="141">
        <v>217.85100000000006</v>
      </c>
      <c r="S12" s="140">
        <f t="shared" si="4"/>
        <v>14746.911000000006</v>
      </c>
      <c r="T12" s="144">
        <f t="shared" si="5"/>
        <v>0.07698826982893879</v>
      </c>
      <c r="U12" s="143">
        <v>7483.798</v>
      </c>
      <c r="V12" s="141">
        <v>7066.377999999997</v>
      </c>
      <c r="W12" s="142">
        <v>428.98500000000007</v>
      </c>
      <c r="X12" s="141">
        <v>195.28300000000007</v>
      </c>
      <c r="Y12" s="140">
        <f t="shared" si="6"/>
        <v>15174.443999999996</v>
      </c>
      <c r="Z12" s="139">
        <f t="shared" si="7"/>
        <v>-0.02817454135387043</v>
      </c>
    </row>
    <row r="13" spans="1:26" ht="18.75" customHeight="1">
      <c r="A13" s="147" t="s">
        <v>372</v>
      </c>
      <c r="B13" s="374" t="s">
        <v>373</v>
      </c>
      <c r="C13" s="145">
        <v>585.988</v>
      </c>
      <c r="D13" s="141">
        <v>827.3069999999999</v>
      </c>
      <c r="E13" s="142">
        <v>19.633</v>
      </c>
      <c r="F13" s="141">
        <v>16.45</v>
      </c>
      <c r="G13" s="140">
        <f t="shared" si="0"/>
        <v>1449.3780000000002</v>
      </c>
      <c r="H13" s="144">
        <f t="shared" si="1"/>
        <v>0.05415326218576182</v>
      </c>
      <c r="I13" s="143">
        <v>529.4499999999999</v>
      </c>
      <c r="J13" s="141">
        <v>839.1419999999998</v>
      </c>
      <c r="K13" s="142">
        <v>4.7490000000000006</v>
      </c>
      <c r="L13" s="141">
        <v>7.2940000000000005</v>
      </c>
      <c r="M13" s="140">
        <f t="shared" si="2"/>
        <v>1380.6349999999998</v>
      </c>
      <c r="N13" s="146">
        <f t="shared" si="3"/>
        <v>0.0497908571056076</v>
      </c>
      <c r="O13" s="145">
        <v>5512.841000000002</v>
      </c>
      <c r="P13" s="141">
        <v>7196.241000000002</v>
      </c>
      <c r="Q13" s="142">
        <v>80.34400000000002</v>
      </c>
      <c r="R13" s="141">
        <v>119.30200000000008</v>
      </c>
      <c r="S13" s="140">
        <f t="shared" si="4"/>
        <v>12908.728000000003</v>
      </c>
      <c r="T13" s="144">
        <f t="shared" si="5"/>
        <v>0.06739178356825896</v>
      </c>
      <c r="U13" s="143">
        <v>5954.625000000002</v>
      </c>
      <c r="V13" s="141">
        <v>6763.299</v>
      </c>
      <c r="W13" s="142">
        <v>85.05</v>
      </c>
      <c r="X13" s="141">
        <v>108.45999999999995</v>
      </c>
      <c r="Y13" s="140">
        <f t="shared" si="6"/>
        <v>12911.434000000001</v>
      </c>
      <c r="Z13" s="139">
        <f t="shared" si="7"/>
        <v>-0.00020958167775930736</v>
      </c>
    </row>
    <row r="14" spans="1:26" ht="18.75" customHeight="1">
      <c r="A14" s="147" t="s">
        <v>376</v>
      </c>
      <c r="B14" s="374" t="s">
        <v>377</v>
      </c>
      <c r="C14" s="145">
        <v>282.005</v>
      </c>
      <c r="D14" s="141">
        <v>802.176</v>
      </c>
      <c r="E14" s="142">
        <v>49.955999999999996</v>
      </c>
      <c r="F14" s="141">
        <v>158.146</v>
      </c>
      <c r="G14" s="140">
        <f t="shared" si="0"/>
        <v>1292.283</v>
      </c>
      <c r="H14" s="144">
        <f>G14/$G$9</f>
        <v>0.048283705228865645</v>
      </c>
      <c r="I14" s="143">
        <v>195.408</v>
      </c>
      <c r="J14" s="141">
        <v>616.1549999999999</v>
      </c>
      <c r="K14" s="142">
        <v>77.49199999999999</v>
      </c>
      <c r="L14" s="141">
        <v>194.57500000000002</v>
      </c>
      <c r="M14" s="140">
        <f t="shared" si="2"/>
        <v>1083.6299999999999</v>
      </c>
      <c r="N14" s="146">
        <f t="shared" si="3"/>
        <v>0.19255004014285326</v>
      </c>
      <c r="O14" s="145">
        <v>1822.6139999999991</v>
      </c>
      <c r="P14" s="141">
        <v>5748.872000000001</v>
      </c>
      <c r="Q14" s="142">
        <v>561.8929999999999</v>
      </c>
      <c r="R14" s="141">
        <v>1609.0609999999995</v>
      </c>
      <c r="S14" s="140">
        <f t="shared" si="4"/>
        <v>9742.44</v>
      </c>
      <c r="T14" s="144">
        <f>S14/$S$9</f>
        <v>0.050861743148259746</v>
      </c>
      <c r="U14" s="143">
        <v>1436.358999999999</v>
      </c>
      <c r="V14" s="141">
        <v>4308.892000000002</v>
      </c>
      <c r="W14" s="142">
        <v>516.035</v>
      </c>
      <c r="X14" s="141">
        <v>1252.1659999999995</v>
      </c>
      <c r="Y14" s="140">
        <f t="shared" si="6"/>
        <v>7513.451999999999</v>
      </c>
      <c r="Z14" s="139">
        <f>IF(ISERROR(S14/Y14-1),"         /0",IF(S14/Y14&gt;5,"  *  ",(S14/Y14-1)))</f>
        <v>0.29666629932553</v>
      </c>
    </row>
    <row r="15" spans="1:26" ht="18.75" customHeight="1">
      <c r="A15" s="147" t="s">
        <v>405</v>
      </c>
      <c r="B15" s="374" t="s">
        <v>406</v>
      </c>
      <c r="C15" s="145">
        <v>706.13</v>
      </c>
      <c r="D15" s="141">
        <v>561.2370000000001</v>
      </c>
      <c r="E15" s="142">
        <v>0.5720000000000001</v>
      </c>
      <c r="F15" s="141">
        <v>0.41900000000000004</v>
      </c>
      <c r="G15" s="140">
        <f t="shared" si="0"/>
        <v>1268.3580000000002</v>
      </c>
      <c r="H15" s="144">
        <f>G15/$G$9</f>
        <v>0.04738979294525548</v>
      </c>
      <c r="I15" s="143">
        <v>538.388</v>
      </c>
      <c r="J15" s="141">
        <v>345.61699999999996</v>
      </c>
      <c r="K15" s="142">
        <v>0.255</v>
      </c>
      <c r="L15" s="141">
        <v>0.253</v>
      </c>
      <c r="M15" s="140">
        <f t="shared" si="2"/>
        <v>884.513</v>
      </c>
      <c r="N15" s="146">
        <f t="shared" si="3"/>
        <v>0.433961965510965</v>
      </c>
      <c r="O15" s="145">
        <v>4893.4079999999985</v>
      </c>
      <c r="P15" s="141">
        <v>3751.1500000000015</v>
      </c>
      <c r="Q15" s="142">
        <v>10.971000000000002</v>
      </c>
      <c r="R15" s="141">
        <v>28.874000000000002</v>
      </c>
      <c r="S15" s="140">
        <f t="shared" si="4"/>
        <v>8684.403</v>
      </c>
      <c r="T15" s="144">
        <f>S15/$S$9</f>
        <v>0.0453381159937322</v>
      </c>
      <c r="U15" s="143">
        <v>5297.800000000003</v>
      </c>
      <c r="V15" s="141">
        <v>3760.088000000002</v>
      </c>
      <c r="W15" s="142">
        <v>13.790999999999999</v>
      </c>
      <c r="X15" s="141">
        <v>13.711000000000002</v>
      </c>
      <c r="Y15" s="140">
        <f t="shared" si="6"/>
        <v>9085.390000000003</v>
      </c>
      <c r="Z15" s="139">
        <f>IF(ISERROR(S15/Y15-1),"         /0",IF(S15/Y15&gt;5,"  *  ",(S15/Y15-1)))</f>
        <v>-0.04413536457983669</v>
      </c>
    </row>
    <row r="16" spans="1:26" ht="18.75" customHeight="1">
      <c r="A16" s="147" t="s">
        <v>370</v>
      </c>
      <c r="B16" s="374" t="s">
        <v>371</v>
      </c>
      <c r="C16" s="145">
        <v>575.389</v>
      </c>
      <c r="D16" s="141">
        <v>562.998</v>
      </c>
      <c r="E16" s="142">
        <v>0.827</v>
      </c>
      <c r="F16" s="141">
        <v>2.476</v>
      </c>
      <c r="G16" s="140">
        <f t="shared" si="0"/>
        <v>1141.6900000000003</v>
      </c>
      <c r="H16" s="144">
        <f>G16/$G$9</f>
        <v>0.04265708317972429</v>
      </c>
      <c r="I16" s="143">
        <v>356.361</v>
      </c>
      <c r="J16" s="141">
        <v>397.422</v>
      </c>
      <c r="K16" s="142">
        <v>0.8270000000000001</v>
      </c>
      <c r="L16" s="141">
        <v>1.369</v>
      </c>
      <c r="M16" s="140">
        <f t="shared" si="2"/>
        <v>755.979</v>
      </c>
      <c r="N16" s="146">
        <f t="shared" si="3"/>
        <v>0.5102139080582928</v>
      </c>
      <c r="O16" s="145">
        <v>3245.7470000000003</v>
      </c>
      <c r="P16" s="141">
        <v>3647.949</v>
      </c>
      <c r="Q16" s="142">
        <v>11.737000000000002</v>
      </c>
      <c r="R16" s="141">
        <v>16.992</v>
      </c>
      <c r="S16" s="140">
        <f t="shared" si="4"/>
        <v>6922.425</v>
      </c>
      <c r="T16" s="144">
        <f>S16/$S$9</f>
        <v>0.03613946837887551</v>
      </c>
      <c r="U16" s="143">
        <v>2385.351999999999</v>
      </c>
      <c r="V16" s="141">
        <v>2947.9720000000016</v>
      </c>
      <c r="W16" s="142">
        <v>24.044</v>
      </c>
      <c r="X16" s="141">
        <v>23.650000000000006</v>
      </c>
      <c r="Y16" s="140">
        <f t="shared" si="6"/>
        <v>5381.018</v>
      </c>
      <c r="Z16" s="139">
        <f>IF(ISERROR(S16/Y16-1),"         /0",IF(S16/Y16&gt;5,"  *  ",(S16/Y16-1)))</f>
        <v>0.2864526749399463</v>
      </c>
    </row>
    <row r="17" spans="1:26" ht="18.75" customHeight="1">
      <c r="A17" s="147" t="s">
        <v>380</v>
      </c>
      <c r="B17" s="374" t="s">
        <v>381</v>
      </c>
      <c r="C17" s="145">
        <v>324.686</v>
      </c>
      <c r="D17" s="141">
        <v>167.135</v>
      </c>
      <c r="E17" s="142">
        <v>10.521999999999998</v>
      </c>
      <c r="F17" s="141">
        <v>12.745999999999999</v>
      </c>
      <c r="G17" s="140">
        <f aca="true" t="shared" si="8" ref="G17:G22">SUM(C17:F17)</f>
        <v>515.0889999999999</v>
      </c>
      <c r="H17" s="144">
        <f aca="true" t="shared" si="9" ref="H17:H22">G17/$G$9</f>
        <v>0.019245324315673253</v>
      </c>
      <c r="I17" s="143">
        <v>97.57600000000001</v>
      </c>
      <c r="J17" s="141">
        <v>98.82</v>
      </c>
      <c r="K17" s="142">
        <v>23.980000000000004</v>
      </c>
      <c r="L17" s="141">
        <v>8.612</v>
      </c>
      <c r="M17" s="140">
        <f aca="true" t="shared" si="10" ref="M17:M22">SUM(I17:L17)</f>
        <v>228.98800000000003</v>
      </c>
      <c r="N17" s="146">
        <f aca="true" t="shared" si="11" ref="N17:N22">IF(ISERROR(G17/M17-1),"         /0",(G17/M17-1))</f>
        <v>1.2494148164969339</v>
      </c>
      <c r="O17" s="145">
        <v>1481.7769999999998</v>
      </c>
      <c r="P17" s="141">
        <v>985.0079999999994</v>
      </c>
      <c r="Q17" s="142">
        <v>186.522</v>
      </c>
      <c r="R17" s="141">
        <v>83.18700000000001</v>
      </c>
      <c r="S17" s="140">
        <f aca="true" t="shared" si="12" ref="S17:S22">SUM(O17:R17)</f>
        <v>2736.493999999999</v>
      </c>
      <c r="T17" s="144">
        <f aca="true" t="shared" si="13" ref="T17:T22">S17/$S$9</f>
        <v>0.014286241942958215</v>
      </c>
      <c r="U17" s="143">
        <v>753.9209999999996</v>
      </c>
      <c r="V17" s="141">
        <v>723.38</v>
      </c>
      <c r="W17" s="142">
        <v>207.17700000000005</v>
      </c>
      <c r="X17" s="141">
        <v>51.767999999999994</v>
      </c>
      <c r="Y17" s="140">
        <f aca="true" t="shared" si="14" ref="Y17:Y22">SUM(U17:X17)</f>
        <v>1736.2459999999996</v>
      </c>
      <c r="Z17" s="139">
        <f t="shared" si="7"/>
        <v>0.5760980874829946</v>
      </c>
    </row>
    <row r="18" spans="1:26" ht="18.75" customHeight="1">
      <c r="A18" s="147" t="s">
        <v>403</v>
      </c>
      <c r="B18" s="374" t="s">
        <v>404</v>
      </c>
      <c r="C18" s="145">
        <v>180.17200000000003</v>
      </c>
      <c r="D18" s="141">
        <v>95.60300000000004</v>
      </c>
      <c r="E18" s="142">
        <v>81.76599999999999</v>
      </c>
      <c r="F18" s="141">
        <v>60.95799999999999</v>
      </c>
      <c r="G18" s="140">
        <f t="shared" si="8"/>
        <v>418.499</v>
      </c>
      <c r="H18" s="144">
        <f t="shared" si="9"/>
        <v>0.015636422017913296</v>
      </c>
      <c r="I18" s="143">
        <v>155.47099999999998</v>
      </c>
      <c r="J18" s="141">
        <v>102.188</v>
      </c>
      <c r="K18" s="142">
        <v>89.492</v>
      </c>
      <c r="L18" s="141">
        <v>72.11900000000001</v>
      </c>
      <c r="M18" s="140">
        <f t="shared" si="10"/>
        <v>419.27000000000004</v>
      </c>
      <c r="N18" s="146">
        <f t="shared" si="11"/>
        <v>-0.0018389104872755802</v>
      </c>
      <c r="O18" s="145">
        <v>1231.866999999999</v>
      </c>
      <c r="P18" s="141">
        <v>681.5729999999999</v>
      </c>
      <c r="Q18" s="142">
        <v>474.4250000000002</v>
      </c>
      <c r="R18" s="141">
        <v>380.8609999999997</v>
      </c>
      <c r="S18" s="140">
        <f t="shared" si="12"/>
        <v>2768.7259999999987</v>
      </c>
      <c r="T18" s="144">
        <f t="shared" si="13"/>
        <v>0.014454513516111829</v>
      </c>
      <c r="U18" s="143">
        <v>1411.3989999999988</v>
      </c>
      <c r="V18" s="141">
        <v>812.1289999999993</v>
      </c>
      <c r="W18" s="142">
        <v>602.2059999999992</v>
      </c>
      <c r="X18" s="141">
        <v>432.3600000000002</v>
      </c>
      <c r="Y18" s="140">
        <f t="shared" si="14"/>
        <v>3258.0939999999973</v>
      </c>
      <c r="Z18" s="139">
        <f t="shared" si="7"/>
        <v>-0.1502007001639606</v>
      </c>
    </row>
    <row r="19" spans="1:26" ht="18.75" customHeight="1">
      <c r="A19" s="147" t="s">
        <v>444</v>
      </c>
      <c r="B19" s="374" t="s">
        <v>444</v>
      </c>
      <c r="C19" s="145">
        <v>162.722</v>
      </c>
      <c r="D19" s="141">
        <v>86.39300000000001</v>
      </c>
      <c r="E19" s="142">
        <v>151.314</v>
      </c>
      <c r="F19" s="141">
        <v>11.179</v>
      </c>
      <c r="G19" s="140">
        <f t="shared" si="8"/>
        <v>411.60799999999995</v>
      </c>
      <c r="H19" s="144">
        <f t="shared" si="9"/>
        <v>0.01537895286237065</v>
      </c>
      <c r="I19" s="143">
        <v>189.714</v>
      </c>
      <c r="J19" s="141">
        <v>62.486000000000004</v>
      </c>
      <c r="K19" s="142">
        <v>253.799</v>
      </c>
      <c r="L19" s="141">
        <v>7.125000000000001</v>
      </c>
      <c r="M19" s="140">
        <f t="shared" si="10"/>
        <v>513.124</v>
      </c>
      <c r="N19" s="146">
        <f t="shared" si="11"/>
        <v>-0.19783911880948868</v>
      </c>
      <c r="O19" s="145">
        <v>1390.2729999999995</v>
      </c>
      <c r="P19" s="141">
        <v>738.5950000000004</v>
      </c>
      <c r="Q19" s="142">
        <v>661.6499999999999</v>
      </c>
      <c r="R19" s="141">
        <v>105.18299999999999</v>
      </c>
      <c r="S19" s="140">
        <f t="shared" si="12"/>
        <v>2895.701</v>
      </c>
      <c r="T19" s="144">
        <f t="shared" si="13"/>
        <v>0.01511740390458231</v>
      </c>
      <c r="U19" s="143">
        <v>1567.734</v>
      </c>
      <c r="V19" s="141">
        <v>640.197</v>
      </c>
      <c r="W19" s="142">
        <v>1586.7269999999992</v>
      </c>
      <c r="X19" s="141">
        <v>115.684</v>
      </c>
      <c r="Y19" s="140">
        <f t="shared" si="14"/>
        <v>3910.3419999999996</v>
      </c>
      <c r="Z19" s="139">
        <f>IF(ISERROR(S19/Y19-1),"         /0",IF(S19/Y19&gt;5,"  *  ",(S19/Y19-1)))</f>
        <v>-0.2594762811027781</v>
      </c>
    </row>
    <row r="20" spans="1:26" ht="18.75" customHeight="1">
      <c r="A20" s="147" t="s">
        <v>374</v>
      </c>
      <c r="B20" s="374" t="s">
        <v>375</v>
      </c>
      <c r="C20" s="145">
        <v>108.51899999999999</v>
      </c>
      <c r="D20" s="141">
        <v>246.01</v>
      </c>
      <c r="E20" s="142">
        <v>29.713</v>
      </c>
      <c r="F20" s="141">
        <v>10.578999999999999</v>
      </c>
      <c r="G20" s="140">
        <f t="shared" si="8"/>
        <v>394.821</v>
      </c>
      <c r="H20" s="144">
        <f t="shared" si="9"/>
        <v>0.014751738421201832</v>
      </c>
      <c r="I20" s="143">
        <v>79.69</v>
      </c>
      <c r="J20" s="141">
        <v>174.483</v>
      </c>
      <c r="K20" s="142">
        <v>19.035</v>
      </c>
      <c r="L20" s="141">
        <v>23.217</v>
      </c>
      <c r="M20" s="140">
        <f t="shared" si="10"/>
        <v>296.425</v>
      </c>
      <c r="N20" s="146">
        <f t="shared" si="11"/>
        <v>0.33194231255798257</v>
      </c>
      <c r="O20" s="145">
        <v>740.8029999999994</v>
      </c>
      <c r="P20" s="141">
        <v>1558.7770000000003</v>
      </c>
      <c r="Q20" s="142">
        <v>223.81599999999997</v>
      </c>
      <c r="R20" s="141">
        <v>79.94900000000001</v>
      </c>
      <c r="S20" s="140">
        <f t="shared" si="12"/>
        <v>2603.345</v>
      </c>
      <c r="T20" s="144">
        <f t="shared" si="13"/>
        <v>0.013591119341387398</v>
      </c>
      <c r="U20" s="143">
        <v>593.0300000000001</v>
      </c>
      <c r="V20" s="141">
        <v>1164.2419999999997</v>
      </c>
      <c r="W20" s="142">
        <v>164.11499999999995</v>
      </c>
      <c r="X20" s="141">
        <v>158.47800000000007</v>
      </c>
      <c r="Y20" s="140">
        <f t="shared" si="14"/>
        <v>2079.865</v>
      </c>
      <c r="Z20" s="139">
        <f>IF(ISERROR(S20/Y20-1),"         /0",IF(S20/Y20&gt;5,"  *  ",(S20/Y20-1)))</f>
        <v>0.2516894125339866</v>
      </c>
    </row>
    <row r="21" spans="1:26" ht="18.75" customHeight="1">
      <c r="A21" s="147" t="s">
        <v>384</v>
      </c>
      <c r="B21" s="374" t="s">
        <v>385</v>
      </c>
      <c r="C21" s="145">
        <v>220.43200000000002</v>
      </c>
      <c r="D21" s="141">
        <v>163.401</v>
      </c>
      <c r="E21" s="142">
        <v>2.801</v>
      </c>
      <c r="F21" s="141">
        <v>6.265</v>
      </c>
      <c r="G21" s="140">
        <f t="shared" si="8"/>
        <v>392.899</v>
      </c>
      <c r="H21" s="144">
        <f t="shared" si="9"/>
        <v>0.014679926533674193</v>
      </c>
      <c r="I21" s="143">
        <v>164.45800000000003</v>
      </c>
      <c r="J21" s="141">
        <v>182.31599999999997</v>
      </c>
      <c r="K21" s="142">
        <v>8.199000000000002</v>
      </c>
      <c r="L21" s="141">
        <v>3.158</v>
      </c>
      <c r="M21" s="140">
        <f t="shared" si="10"/>
        <v>358.13100000000003</v>
      </c>
      <c r="N21" s="146">
        <f t="shared" si="11"/>
        <v>0.09708179409210582</v>
      </c>
      <c r="O21" s="145">
        <v>1307.4659999999994</v>
      </c>
      <c r="P21" s="141">
        <v>1279.802</v>
      </c>
      <c r="Q21" s="142">
        <v>73.83900000000001</v>
      </c>
      <c r="R21" s="141">
        <v>92.023</v>
      </c>
      <c r="S21" s="140">
        <f t="shared" si="12"/>
        <v>2753.129999999999</v>
      </c>
      <c r="T21" s="144">
        <f t="shared" si="13"/>
        <v>0.01437309246079712</v>
      </c>
      <c r="U21" s="143">
        <v>1033.674</v>
      </c>
      <c r="V21" s="141">
        <v>1386.3949999999998</v>
      </c>
      <c r="W21" s="142">
        <v>46.03000000000003</v>
      </c>
      <c r="X21" s="141">
        <v>94.64599999999999</v>
      </c>
      <c r="Y21" s="140">
        <f t="shared" si="14"/>
        <v>2560.745</v>
      </c>
      <c r="Z21" s="139">
        <f>IF(ISERROR(S21/Y21-1),"         /0",IF(S21/Y21&gt;5,"  *  ",(S21/Y21-1)))</f>
        <v>0.07512852704974504</v>
      </c>
    </row>
    <row r="22" spans="1:26" ht="18.75" customHeight="1">
      <c r="A22" s="147" t="s">
        <v>441</v>
      </c>
      <c r="B22" s="374" t="s">
        <v>441</v>
      </c>
      <c r="C22" s="145">
        <v>35.939</v>
      </c>
      <c r="D22" s="141">
        <v>51.693</v>
      </c>
      <c r="E22" s="142">
        <v>75.59099999999998</v>
      </c>
      <c r="F22" s="141">
        <v>168.062</v>
      </c>
      <c r="G22" s="140">
        <f t="shared" si="8"/>
        <v>331.28499999999997</v>
      </c>
      <c r="H22" s="144">
        <f t="shared" si="9"/>
        <v>0.012377836191255907</v>
      </c>
      <c r="I22" s="143">
        <v>22.072</v>
      </c>
      <c r="J22" s="141">
        <v>61.965</v>
      </c>
      <c r="K22" s="142">
        <v>24.40700000000001</v>
      </c>
      <c r="L22" s="141">
        <v>241.661</v>
      </c>
      <c r="M22" s="140">
        <f t="shared" si="10"/>
        <v>350.105</v>
      </c>
      <c r="N22" s="146">
        <f t="shared" si="11"/>
        <v>-0.05375530198083445</v>
      </c>
      <c r="O22" s="145">
        <v>271.1099999999999</v>
      </c>
      <c r="P22" s="141">
        <v>549.0080000000002</v>
      </c>
      <c r="Q22" s="142">
        <v>454.46599999999984</v>
      </c>
      <c r="R22" s="141">
        <v>740.6029999999996</v>
      </c>
      <c r="S22" s="140">
        <f t="shared" si="12"/>
        <v>2015.1869999999994</v>
      </c>
      <c r="T22" s="144">
        <f t="shared" si="13"/>
        <v>0.010520559899749145</v>
      </c>
      <c r="U22" s="143">
        <v>361.3020000000001</v>
      </c>
      <c r="V22" s="141">
        <v>1074.9519999999995</v>
      </c>
      <c r="W22" s="142">
        <v>210.03600000000017</v>
      </c>
      <c r="X22" s="141">
        <v>1405.748999999997</v>
      </c>
      <c r="Y22" s="140">
        <f t="shared" si="14"/>
        <v>3052.038999999997</v>
      </c>
      <c r="Z22" s="139">
        <f t="shared" si="7"/>
        <v>-0.33972436132041517</v>
      </c>
    </row>
    <row r="23" spans="1:26" ht="18.75" customHeight="1">
      <c r="A23" s="147" t="s">
        <v>378</v>
      </c>
      <c r="B23" s="374" t="s">
        <v>379</v>
      </c>
      <c r="C23" s="145">
        <v>185.314</v>
      </c>
      <c r="D23" s="141">
        <v>128.23700000000002</v>
      </c>
      <c r="E23" s="142">
        <v>4.469</v>
      </c>
      <c r="F23" s="141">
        <v>3.299</v>
      </c>
      <c r="G23" s="140">
        <f>SUM(C23:F23)</f>
        <v>321.319</v>
      </c>
      <c r="H23" s="144">
        <f t="shared" si="1"/>
        <v>0.012005475488290012</v>
      </c>
      <c r="I23" s="143">
        <v>203.337</v>
      </c>
      <c r="J23" s="141">
        <v>105.568</v>
      </c>
      <c r="K23" s="142">
        <v>0.29300000000000004</v>
      </c>
      <c r="L23" s="141">
        <v>0.281</v>
      </c>
      <c r="M23" s="140">
        <f>SUM(I23:L23)</f>
        <v>309.479</v>
      </c>
      <c r="N23" s="146">
        <f>IF(ISERROR(G23/M23-1),"         /0",(G23/M23-1))</f>
        <v>0.03825784625128059</v>
      </c>
      <c r="O23" s="145">
        <v>1013.899</v>
      </c>
      <c r="P23" s="141">
        <v>789.4949999999998</v>
      </c>
      <c r="Q23" s="142">
        <v>27.980999999999998</v>
      </c>
      <c r="R23" s="141">
        <v>30.671000000000003</v>
      </c>
      <c r="S23" s="140">
        <f>SUM(O23:R23)</f>
        <v>1862.0459999999998</v>
      </c>
      <c r="T23" s="144">
        <f t="shared" si="5"/>
        <v>0.009721066322424818</v>
      </c>
      <c r="U23" s="143">
        <v>1097.3349999999998</v>
      </c>
      <c r="V23" s="141">
        <v>748.8890000000001</v>
      </c>
      <c r="W23" s="142">
        <v>15.065999999999995</v>
      </c>
      <c r="X23" s="141">
        <v>16.653</v>
      </c>
      <c r="Y23" s="140">
        <f>SUM(U23:X23)</f>
        <v>1877.943</v>
      </c>
      <c r="Z23" s="139">
        <f t="shared" si="7"/>
        <v>-0.008465113158386717</v>
      </c>
    </row>
    <row r="24" spans="1:26" ht="18.75" customHeight="1">
      <c r="A24" s="147" t="s">
        <v>382</v>
      </c>
      <c r="B24" s="374" t="s">
        <v>383</v>
      </c>
      <c r="C24" s="145">
        <v>138.223</v>
      </c>
      <c r="D24" s="141">
        <v>69.95100000000001</v>
      </c>
      <c r="E24" s="142">
        <v>57.782000000000004</v>
      </c>
      <c r="F24" s="141">
        <v>48.09699999999998</v>
      </c>
      <c r="G24" s="140">
        <f aca="true" t="shared" si="15" ref="G24:G64">SUM(C24:F24)</f>
        <v>314.053</v>
      </c>
      <c r="H24" s="144">
        <f t="shared" si="1"/>
        <v>0.01173399516842746</v>
      </c>
      <c r="I24" s="143">
        <v>92.94400000000002</v>
      </c>
      <c r="J24" s="141">
        <v>43.09299999999999</v>
      </c>
      <c r="K24" s="142">
        <v>29.633</v>
      </c>
      <c r="L24" s="141">
        <v>24.862000000000002</v>
      </c>
      <c r="M24" s="140">
        <f aca="true" t="shared" si="16" ref="M24:M64">SUM(I24:L24)</f>
        <v>190.532</v>
      </c>
      <c r="N24" s="146">
        <f aca="true" t="shared" si="17" ref="N24:N64">IF(ISERROR(G24/M24-1),"         /0",(G24/M24-1))</f>
        <v>0.6482952994772531</v>
      </c>
      <c r="O24" s="145">
        <v>892.8579999999988</v>
      </c>
      <c r="P24" s="141">
        <v>407.86</v>
      </c>
      <c r="Q24" s="142">
        <v>586.845</v>
      </c>
      <c r="R24" s="141">
        <v>228.01400000000012</v>
      </c>
      <c r="S24" s="140">
        <f aca="true" t="shared" si="18" ref="S24:S64">SUM(O24:R24)</f>
        <v>2115.5769999999993</v>
      </c>
      <c r="T24" s="144">
        <f t="shared" si="5"/>
        <v>0.01104465965244496</v>
      </c>
      <c r="U24" s="143">
        <v>855.7029999999996</v>
      </c>
      <c r="V24" s="141">
        <v>372.38099999999986</v>
      </c>
      <c r="W24" s="142">
        <v>368.39599999999984</v>
      </c>
      <c r="X24" s="141">
        <v>194.70200000000017</v>
      </c>
      <c r="Y24" s="140">
        <f aca="true" t="shared" si="19" ref="Y24:Y64">SUM(U24:X24)</f>
        <v>1791.1819999999993</v>
      </c>
      <c r="Z24" s="139">
        <f aca="true" t="shared" si="20" ref="Z24:Z64">IF(ISERROR(S24/Y24-1),"         /0",IF(S24/Y24&gt;5,"  *  ",(S24/Y24-1)))</f>
        <v>0.18110666587761615</v>
      </c>
    </row>
    <row r="25" spans="1:26" ht="18.75" customHeight="1">
      <c r="A25" s="147" t="s">
        <v>397</v>
      </c>
      <c r="B25" s="374" t="s">
        <v>398</v>
      </c>
      <c r="C25" s="145">
        <v>87.372</v>
      </c>
      <c r="D25" s="141">
        <v>104.75</v>
      </c>
      <c r="E25" s="142">
        <v>3.3190000000000004</v>
      </c>
      <c r="F25" s="141">
        <v>10.325000000000001</v>
      </c>
      <c r="G25" s="140">
        <f t="shared" si="15"/>
        <v>205.766</v>
      </c>
      <c r="H25" s="144">
        <f t="shared" si="1"/>
        <v>0.007688056633200908</v>
      </c>
      <c r="I25" s="143">
        <v>63.469</v>
      </c>
      <c r="J25" s="141">
        <v>65.23400000000001</v>
      </c>
      <c r="K25" s="142">
        <v>0.1</v>
      </c>
      <c r="L25" s="141">
        <v>0.1</v>
      </c>
      <c r="M25" s="140">
        <f t="shared" si="16"/>
        <v>128.903</v>
      </c>
      <c r="N25" s="146">
        <f t="shared" si="17"/>
        <v>0.5962855790788422</v>
      </c>
      <c r="O25" s="145">
        <v>581.3119999999999</v>
      </c>
      <c r="P25" s="141">
        <v>726.7820000000002</v>
      </c>
      <c r="Q25" s="142">
        <v>19.679000000000006</v>
      </c>
      <c r="R25" s="141">
        <v>22.285</v>
      </c>
      <c r="S25" s="140">
        <f t="shared" si="18"/>
        <v>1350.0580000000002</v>
      </c>
      <c r="T25" s="144">
        <f t="shared" si="5"/>
        <v>0.007048162804313217</v>
      </c>
      <c r="U25" s="143">
        <v>456.54099999999994</v>
      </c>
      <c r="V25" s="141">
        <v>474.70099999999996</v>
      </c>
      <c r="W25" s="142">
        <v>8.470999999999998</v>
      </c>
      <c r="X25" s="141">
        <v>6.602999999999998</v>
      </c>
      <c r="Y25" s="140">
        <f t="shared" si="19"/>
        <v>946.3159999999999</v>
      </c>
      <c r="Z25" s="139">
        <f t="shared" si="20"/>
        <v>0.426646067486971</v>
      </c>
    </row>
    <row r="26" spans="1:26" ht="18.75" customHeight="1">
      <c r="A26" s="147" t="s">
        <v>386</v>
      </c>
      <c r="B26" s="374" t="s">
        <v>387</v>
      </c>
      <c r="C26" s="145">
        <v>61.632000000000005</v>
      </c>
      <c r="D26" s="141">
        <v>122.56199999999998</v>
      </c>
      <c r="E26" s="142">
        <v>1.6400000000000001</v>
      </c>
      <c r="F26" s="141">
        <v>1.923</v>
      </c>
      <c r="G26" s="140">
        <f>SUM(C26:F26)</f>
        <v>187.75699999999998</v>
      </c>
      <c r="H26" s="144">
        <f>G26/$G$9</f>
        <v>0.0070151844779016105</v>
      </c>
      <c r="I26" s="143">
        <v>52.056999999999995</v>
      </c>
      <c r="J26" s="141">
        <v>106.311</v>
      </c>
      <c r="K26" s="142">
        <v>12.164</v>
      </c>
      <c r="L26" s="141">
        <v>4.606000000000001</v>
      </c>
      <c r="M26" s="140">
        <f>SUM(I26:L26)</f>
        <v>175.13799999999998</v>
      </c>
      <c r="N26" s="146">
        <f>IF(ISERROR(G26/M26-1),"         /0",(G26/M26-1))</f>
        <v>0.07205175347440296</v>
      </c>
      <c r="O26" s="145">
        <v>456.83599999999973</v>
      </c>
      <c r="P26" s="141">
        <v>863.6189999999996</v>
      </c>
      <c r="Q26" s="142">
        <v>41.637000000000015</v>
      </c>
      <c r="R26" s="141">
        <v>41.89900000000004</v>
      </c>
      <c r="S26" s="140">
        <f>SUM(O26:R26)</f>
        <v>1403.9909999999993</v>
      </c>
      <c r="T26" s="144">
        <f>S26/$S$9</f>
        <v>0.007329727421925955</v>
      </c>
      <c r="U26" s="143">
        <v>408.1829999999999</v>
      </c>
      <c r="V26" s="141">
        <v>797.2389999999999</v>
      </c>
      <c r="W26" s="142">
        <v>66.70799999999997</v>
      </c>
      <c r="X26" s="141">
        <v>68.267</v>
      </c>
      <c r="Y26" s="140">
        <f>SUM(U26:X26)</f>
        <v>1340.3969999999997</v>
      </c>
      <c r="Z26" s="139">
        <f>IF(ISERROR(S26/Y26-1),"         /0",IF(S26/Y26&gt;5,"  *  ",(S26/Y26-1)))</f>
        <v>0.04744415273982239</v>
      </c>
    </row>
    <row r="27" spans="1:26" ht="18.75" customHeight="1">
      <c r="A27" s="147" t="s">
        <v>442</v>
      </c>
      <c r="B27" s="374" t="s">
        <v>443</v>
      </c>
      <c r="C27" s="145">
        <v>19.557000000000002</v>
      </c>
      <c r="D27" s="141">
        <v>90.78900000000002</v>
      </c>
      <c r="E27" s="142">
        <v>25.947000000000003</v>
      </c>
      <c r="F27" s="141">
        <v>35.69000000000001</v>
      </c>
      <c r="G27" s="140">
        <f>SUM(C27:F27)</f>
        <v>171.983</v>
      </c>
      <c r="H27" s="144">
        <f>G27/$G$9</f>
        <v>0.00642581886194897</v>
      </c>
      <c r="I27" s="143">
        <v>13.09</v>
      </c>
      <c r="J27" s="141">
        <v>80.846</v>
      </c>
      <c r="K27" s="142">
        <v>18.946</v>
      </c>
      <c r="L27" s="141">
        <v>37.934000000000005</v>
      </c>
      <c r="M27" s="140">
        <f>SUM(I27:L27)</f>
        <v>150.816</v>
      </c>
      <c r="N27" s="146">
        <f>IF(ISERROR(G27/M27-1),"         /0",(G27/M27-1))</f>
        <v>0.14034983025673675</v>
      </c>
      <c r="O27" s="145">
        <v>102.67699999999999</v>
      </c>
      <c r="P27" s="141">
        <v>509.2460000000001</v>
      </c>
      <c r="Q27" s="142">
        <v>106.62999999999998</v>
      </c>
      <c r="R27" s="141">
        <v>160.43099999999998</v>
      </c>
      <c r="S27" s="140">
        <f>SUM(O27:R27)</f>
        <v>878.9840000000002</v>
      </c>
      <c r="T27" s="144">
        <f>S27/$S$9</f>
        <v>0.004588856430158148</v>
      </c>
      <c r="U27" s="143">
        <v>114.71000000000001</v>
      </c>
      <c r="V27" s="141">
        <v>296.23300000000006</v>
      </c>
      <c r="W27" s="142">
        <v>83.96800000000002</v>
      </c>
      <c r="X27" s="141">
        <v>157.71999999999994</v>
      </c>
      <c r="Y27" s="140">
        <f>SUM(U27:X27)</f>
        <v>652.6310000000001</v>
      </c>
      <c r="Z27" s="139">
        <f>IF(ISERROR(S27/Y27-1),"         /0",IF(S27/Y27&gt;5,"  *  ",(S27/Y27-1)))</f>
        <v>0.34683151735053963</v>
      </c>
    </row>
    <row r="28" spans="1:26" ht="18.75" customHeight="1">
      <c r="A28" s="147" t="s">
        <v>388</v>
      </c>
      <c r="B28" s="374" t="s">
        <v>388</v>
      </c>
      <c r="C28" s="145">
        <v>40.605</v>
      </c>
      <c r="D28" s="141">
        <v>73.01500000000001</v>
      </c>
      <c r="E28" s="142">
        <v>37.52100000000001</v>
      </c>
      <c r="F28" s="141">
        <v>17.281999999999996</v>
      </c>
      <c r="G28" s="140">
        <f>SUM(C28:F28)</f>
        <v>168.423</v>
      </c>
      <c r="H28" s="144">
        <f>G28/$G$9</f>
        <v>0.00629280620867197</v>
      </c>
      <c r="I28" s="143">
        <v>73.332</v>
      </c>
      <c r="J28" s="141">
        <v>75.153</v>
      </c>
      <c r="K28" s="142">
        <v>17.252000000000002</v>
      </c>
      <c r="L28" s="141">
        <v>19.397000000000006</v>
      </c>
      <c r="M28" s="140">
        <f>SUM(I28:L28)</f>
        <v>185.13400000000001</v>
      </c>
      <c r="N28" s="146">
        <f>IF(ISERROR(G28/M28-1),"         /0",(G28/M28-1))</f>
        <v>-0.09026434906608194</v>
      </c>
      <c r="O28" s="145">
        <v>579.2229999999997</v>
      </c>
      <c r="P28" s="141">
        <v>796.2199999999998</v>
      </c>
      <c r="Q28" s="142">
        <v>196.44799999999995</v>
      </c>
      <c r="R28" s="141">
        <v>174.71399999999963</v>
      </c>
      <c r="S28" s="140">
        <f>SUM(O28:R28)</f>
        <v>1746.604999999999</v>
      </c>
      <c r="T28" s="144">
        <f>S28/$S$9</f>
        <v>0.009118390761602448</v>
      </c>
      <c r="U28" s="143">
        <v>757.283</v>
      </c>
      <c r="V28" s="141">
        <v>802.0259999999998</v>
      </c>
      <c r="W28" s="142">
        <v>239.74600000000012</v>
      </c>
      <c r="X28" s="141">
        <v>218.2170000000004</v>
      </c>
      <c r="Y28" s="140">
        <f>SUM(U28:X28)</f>
        <v>2017.2720000000002</v>
      </c>
      <c r="Z28" s="139">
        <f>IF(ISERROR(S28/Y28-1),"         /0",IF(S28/Y28&gt;5,"  *  ",(S28/Y28-1)))</f>
        <v>-0.13417476671465278</v>
      </c>
    </row>
    <row r="29" spans="1:26" ht="18.75" customHeight="1">
      <c r="A29" s="147" t="s">
        <v>433</v>
      </c>
      <c r="B29" s="374" t="s">
        <v>434</v>
      </c>
      <c r="C29" s="145">
        <v>80.30499999999999</v>
      </c>
      <c r="D29" s="141">
        <v>82.859</v>
      </c>
      <c r="E29" s="142">
        <v>0.7800000000000001</v>
      </c>
      <c r="F29" s="141">
        <v>0.385</v>
      </c>
      <c r="G29" s="140">
        <f>SUM(C29:F29)</f>
        <v>164.32899999999998</v>
      </c>
      <c r="H29" s="144">
        <f>G29/$G$9</f>
        <v>0.006139841657403419</v>
      </c>
      <c r="I29" s="143">
        <v>31.43</v>
      </c>
      <c r="J29" s="141">
        <v>71.654</v>
      </c>
      <c r="K29" s="142">
        <v>5.622</v>
      </c>
      <c r="L29" s="141">
        <v>8.916</v>
      </c>
      <c r="M29" s="140">
        <f>SUM(I29:L29)</f>
        <v>117.622</v>
      </c>
      <c r="N29" s="146">
        <f>IF(ISERROR(G29/M29-1),"         /0",(G29/M29-1))</f>
        <v>0.39709408103926114</v>
      </c>
      <c r="O29" s="145">
        <v>521.42</v>
      </c>
      <c r="P29" s="141">
        <v>613.364</v>
      </c>
      <c r="Q29" s="142">
        <v>36.131999999999984</v>
      </c>
      <c r="R29" s="141">
        <v>57.43</v>
      </c>
      <c r="S29" s="140">
        <f>SUM(O29:R29)</f>
        <v>1228.3460000000002</v>
      </c>
      <c r="T29" s="144">
        <f>S29/$S$9</f>
        <v>0.006412748628597381</v>
      </c>
      <c r="U29" s="143">
        <v>560.4020000000002</v>
      </c>
      <c r="V29" s="141">
        <v>650.5410000000002</v>
      </c>
      <c r="W29" s="142">
        <v>33.282999999999994</v>
      </c>
      <c r="X29" s="141">
        <v>52.874000000000024</v>
      </c>
      <c r="Y29" s="140">
        <f>SUM(U29:X29)</f>
        <v>1297.1000000000001</v>
      </c>
      <c r="Z29" s="139">
        <f>IF(ISERROR(S29/Y29-1),"         /0",IF(S29/Y29&gt;5,"  *  ",(S29/Y29-1)))</f>
        <v>-0.053005936319481806</v>
      </c>
    </row>
    <row r="30" spans="1:26" ht="18.75" customHeight="1">
      <c r="A30" s="147" t="s">
        <v>439</v>
      </c>
      <c r="B30" s="374" t="s">
        <v>440</v>
      </c>
      <c r="C30" s="145">
        <v>56.597</v>
      </c>
      <c r="D30" s="141">
        <v>105.293</v>
      </c>
      <c r="E30" s="142">
        <v>0.23500000000000001</v>
      </c>
      <c r="F30" s="141">
        <v>0.355</v>
      </c>
      <c r="G30" s="140">
        <f t="shared" si="15"/>
        <v>162.48000000000002</v>
      </c>
      <c r="H30" s="144">
        <f t="shared" si="1"/>
        <v>0.006070757276530057</v>
      </c>
      <c r="I30" s="143">
        <v>5.1370000000000005</v>
      </c>
      <c r="J30" s="141">
        <v>43.068</v>
      </c>
      <c r="K30" s="142">
        <v>0.19</v>
      </c>
      <c r="L30" s="141">
        <v>0.19</v>
      </c>
      <c r="M30" s="140">
        <f t="shared" si="16"/>
        <v>48.584999999999994</v>
      </c>
      <c r="N30" s="146">
        <f t="shared" si="17"/>
        <v>2.3442420500154375</v>
      </c>
      <c r="O30" s="145">
        <v>296.24500000000006</v>
      </c>
      <c r="P30" s="141">
        <v>621.917</v>
      </c>
      <c r="Q30" s="142">
        <v>3.0189999999999984</v>
      </c>
      <c r="R30" s="141">
        <v>5.922999999999998</v>
      </c>
      <c r="S30" s="140">
        <f t="shared" si="18"/>
        <v>927.104</v>
      </c>
      <c r="T30" s="144">
        <f t="shared" si="5"/>
        <v>0.004840073484642882</v>
      </c>
      <c r="U30" s="143">
        <v>248.46200000000002</v>
      </c>
      <c r="V30" s="141">
        <v>514.4570000000002</v>
      </c>
      <c r="W30" s="142">
        <v>2.74</v>
      </c>
      <c r="X30" s="141">
        <v>3.0349999999999993</v>
      </c>
      <c r="Y30" s="140">
        <f t="shared" si="19"/>
        <v>768.6940000000002</v>
      </c>
      <c r="Z30" s="139">
        <f t="shared" si="20"/>
        <v>0.2060768003913127</v>
      </c>
    </row>
    <row r="31" spans="1:26" ht="18.75" customHeight="1">
      <c r="A31" s="147" t="s">
        <v>411</v>
      </c>
      <c r="B31" s="374" t="s">
        <v>412</v>
      </c>
      <c r="C31" s="145">
        <v>1.5</v>
      </c>
      <c r="D31" s="141">
        <v>2</v>
      </c>
      <c r="E31" s="142">
        <v>56.95</v>
      </c>
      <c r="F31" s="141">
        <v>69.173</v>
      </c>
      <c r="G31" s="140">
        <f t="shared" si="15"/>
        <v>129.623</v>
      </c>
      <c r="H31" s="144">
        <f t="shared" si="1"/>
        <v>0.00484311774037208</v>
      </c>
      <c r="I31" s="143"/>
      <c r="J31" s="141"/>
      <c r="K31" s="142">
        <v>37.833999999999996</v>
      </c>
      <c r="L31" s="141">
        <v>58.43399999999999</v>
      </c>
      <c r="M31" s="140">
        <f t="shared" si="16"/>
        <v>96.26799999999999</v>
      </c>
      <c r="N31" s="146" t="s">
        <v>50</v>
      </c>
      <c r="O31" s="145">
        <v>28.2</v>
      </c>
      <c r="P31" s="141">
        <v>31.342999999999996</v>
      </c>
      <c r="Q31" s="142">
        <v>371.69999999999993</v>
      </c>
      <c r="R31" s="141">
        <v>552.1430000000001</v>
      </c>
      <c r="S31" s="140">
        <f t="shared" si="18"/>
        <v>983.3860000000001</v>
      </c>
      <c r="T31" s="144">
        <f t="shared" si="5"/>
        <v>0.00513390137866844</v>
      </c>
      <c r="U31" s="143"/>
      <c r="V31" s="141"/>
      <c r="W31" s="142">
        <v>259.5790000000001</v>
      </c>
      <c r="X31" s="141">
        <v>345.27299999999985</v>
      </c>
      <c r="Y31" s="140">
        <f t="shared" si="19"/>
        <v>604.852</v>
      </c>
      <c r="Z31" s="139">
        <f t="shared" si="20"/>
        <v>0.6258291284479511</v>
      </c>
    </row>
    <row r="32" spans="1:26" ht="18.75" customHeight="1">
      <c r="A32" s="147" t="s">
        <v>389</v>
      </c>
      <c r="B32" s="374" t="s">
        <v>390</v>
      </c>
      <c r="C32" s="145">
        <v>9.605999999999998</v>
      </c>
      <c r="D32" s="141">
        <v>27.670999999999996</v>
      </c>
      <c r="E32" s="142">
        <v>37.06299999999999</v>
      </c>
      <c r="F32" s="141">
        <v>50.029</v>
      </c>
      <c r="G32" s="140">
        <f t="shared" si="15"/>
        <v>124.36899999999997</v>
      </c>
      <c r="H32" s="144">
        <f t="shared" si="1"/>
        <v>0.0046468119874739445</v>
      </c>
      <c r="I32" s="143">
        <v>28.229</v>
      </c>
      <c r="J32" s="141">
        <v>43.96900000000001</v>
      </c>
      <c r="K32" s="142">
        <v>13.991000000000003</v>
      </c>
      <c r="L32" s="141">
        <v>30.958999999999996</v>
      </c>
      <c r="M32" s="140">
        <f t="shared" si="16"/>
        <v>117.148</v>
      </c>
      <c r="N32" s="146">
        <f t="shared" si="17"/>
        <v>0.06163997678150701</v>
      </c>
      <c r="O32" s="145">
        <v>122.91900000000001</v>
      </c>
      <c r="P32" s="141">
        <v>310.43500000000006</v>
      </c>
      <c r="Q32" s="142">
        <v>203.5409999999999</v>
      </c>
      <c r="R32" s="141">
        <v>298.63699999999994</v>
      </c>
      <c r="S32" s="140">
        <f t="shared" si="18"/>
        <v>935.5319999999999</v>
      </c>
      <c r="T32" s="144">
        <f t="shared" si="5"/>
        <v>0.004884073013637007</v>
      </c>
      <c r="U32" s="143">
        <v>124.818</v>
      </c>
      <c r="V32" s="141">
        <v>364.7779999999999</v>
      </c>
      <c r="W32" s="142">
        <v>146.18099999999998</v>
      </c>
      <c r="X32" s="141">
        <v>207.60199999999995</v>
      </c>
      <c r="Y32" s="140">
        <f t="shared" si="19"/>
        <v>843.3789999999998</v>
      </c>
      <c r="Z32" s="139">
        <f t="shared" si="20"/>
        <v>0.1092664152178322</v>
      </c>
    </row>
    <row r="33" spans="1:26" ht="18.75" customHeight="1">
      <c r="A33" s="147" t="s">
        <v>460</v>
      </c>
      <c r="B33" s="374" t="s">
        <v>461</v>
      </c>
      <c r="C33" s="145">
        <v>21.317</v>
      </c>
      <c r="D33" s="141">
        <v>92.203</v>
      </c>
      <c r="E33" s="142">
        <v>0</v>
      </c>
      <c r="F33" s="141">
        <v>1.35</v>
      </c>
      <c r="G33" s="140">
        <f t="shared" si="15"/>
        <v>114.87</v>
      </c>
      <c r="H33" s="144">
        <f t="shared" si="1"/>
        <v>0.0042918998544744435</v>
      </c>
      <c r="I33" s="143">
        <v>6.206</v>
      </c>
      <c r="J33" s="141">
        <v>111.90800000000002</v>
      </c>
      <c r="K33" s="142">
        <v>0.05</v>
      </c>
      <c r="L33" s="141">
        <v>0</v>
      </c>
      <c r="M33" s="140">
        <f t="shared" si="16"/>
        <v>118.16400000000002</v>
      </c>
      <c r="N33" s="146">
        <f t="shared" si="17"/>
        <v>-0.027876510612369287</v>
      </c>
      <c r="O33" s="145">
        <v>262.664</v>
      </c>
      <c r="P33" s="141">
        <v>772.0219999999999</v>
      </c>
      <c r="Q33" s="142">
        <v>0.33999999999999997</v>
      </c>
      <c r="R33" s="141">
        <v>1.6900000000000002</v>
      </c>
      <c r="S33" s="140">
        <f t="shared" si="18"/>
        <v>1036.716</v>
      </c>
      <c r="T33" s="144">
        <f t="shared" si="5"/>
        <v>0.005412317952144559</v>
      </c>
      <c r="U33" s="143">
        <v>189.897</v>
      </c>
      <c r="V33" s="141">
        <v>536.4720000000001</v>
      </c>
      <c r="W33" s="142">
        <v>1.6050000000000006</v>
      </c>
      <c r="X33" s="141">
        <v>1.4080000000000004</v>
      </c>
      <c r="Y33" s="140">
        <f t="shared" si="19"/>
        <v>729.3820000000002</v>
      </c>
      <c r="Z33" s="139">
        <f t="shared" si="20"/>
        <v>0.42136219429599264</v>
      </c>
    </row>
    <row r="34" spans="1:26" ht="18.75" customHeight="1">
      <c r="A34" s="147" t="s">
        <v>393</v>
      </c>
      <c r="B34" s="374" t="s">
        <v>394</v>
      </c>
      <c r="C34" s="145">
        <v>37.965999999999994</v>
      </c>
      <c r="D34" s="141">
        <v>62.522000000000006</v>
      </c>
      <c r="E34" s="142">
        <v>0.567</v>
      </c>
      <c r="F34" s="141">
        <v>0.517</v>
      </c>
      <c r="G34" s="140">
        <f t="shared" si="15"/>
        <v>101.57199999999999</v>
      </c>
      <c r="H34" s="144">
        <f t="shared" si="1"/>
        <v>0.003795045286138053</v>
      </c>
      <c r="I34" s="143">
        <v>29.759</v>
      </c>
      <c r="J34" s="141">
        <v>46.432</v>
      </c>
      <c r="K34" s="142">
        <v>0.851</v>
      </c>
      <c r="L34" s="141">
        <v>1.0799999999999998</v>
      </c>
      <c r="M34" s="140">
        <f t="shared" si="16"/>
        <v>78.122</v>
      </c>
      <c r="N34" s="146">
        <f t="shared" si="17"/>
        <v>0.3001715265866207</v>
      </c>
      <c r="O34" s="145">
        <v>246.37999999999997</v>
      </c>
      <c r="P34" s="141">
        <v>463.0959999999999</v>
      </c>
      <c r="Q34" s="142">
        <v>18.401000000000003</v>
      </c>
      <c r="R34" s="141">
        <v>15.415000000000004</v>
      </c>
      <c r="S34" s="140">
        <f t="shared" si="18"/>
        <v>743.2919999999998</v>
      </c>
      <c r="T34" s="144">
        <f t="shared" si="5"/>
        <v>0.0038804577485882664</v>
      </c>
      <c r="U34" s="143">
        <v>194.98399999999998</v>
      </c>
      <c r="V34" s="141">
        <v>417.056</v>
      </c>
      <c r="W34" s="142">
        <v>15.075000000000003</v>
      </c>
      <c r="X34" s="141">
        <v>23.206000000000017</v>
      </c>
      <c r="Y34" s="140">
        <f t="shared" si="19"/>
        <v>650.321</v>
      </c>
      <c r="Z34" s="139">
        <f t="shared" si="20"/>
        <v>0.14296170660335394</v>
      </c>
    </row>
    <row r="35" spans="1:26" ht="18.75" customHeight="1">
      <c r="A35" s="147" t="s">
        <v>423</v>
      </c>
      <c r="B35" s="374" t="s">
        <v>424</v>
      </c>
      <c r="C35" s="145">
        <v>69.299</v>
      </c>
      <c r="D35" s="141">
        <v>16.906000000000002</v>
      </c>
      <c r="E35" s="142">
        <v>5.15</v>
      </c>
      <c r="F35" s="141">
        <v>3.8499999999999996</v>
      </c>
      <c r="G35" s="140">
        <f t="shared" si="15"/>
        <v>95.20500000000001</v>
      </c>
      <c r="H35" s="144">
        <f t="shared" si="1"/>
        <v>0.00355715439753843</v>
      </c>
      <c r="I35" s="143">
        <v>97.424</v>
      </c>
      <c r="J35" s="141">
        <v>21.717000000000002</v>
      </c>
      <c r="K35" s="142">
        <v>0.717</v>
      </c>
      <c r="L35" s="141">
        <v>0.956</v>
      </c>
      <c r="M35" s="140">
        <f t="shared" si="16"/>
        <v>120.81400000000001</v>
      </c>
      <c r="N35" s="146">
        <f t="shared" si="17"/>
        <v>-0.2119704669988577</v>
      </c>
      <c r="O35" s="145">
        <v>601.8310000000001</v>
      </c>
      <c r="P35" s="141">
        <v>167.519</v>
      </c>
      <c r="Q35" s="142">
        <v>24.355000000000008</v>
      </c>
      <c r="R35" s="141">
        <v>17.572000000000003</v>
      </c>
      <c r="S35" s="140">
        <f t="shared" si="18"/>
        <v>811.2770000000002</v>
      </c>
      <c r="T35" s="144">
        <f t="shared" si="5"/>
        <v>0.004235382757922114</v>
      </c>
      <c r="U35" s="143">
        <v>534.2360000000002</v>
      </c>
      <c r="V35" s="141">
        <v>112.80499999999999</v>
      </c>
      <c r="W35" s="142">
        <v>10.905000000000001</v>
      </c>
      <c r="X35" s="141">
        <v>14.933999999999997</v>
      </c>
      <c r="Y35" s="140">
        <f t="shared" si="19"/>
        <v>672.8800000000001</v>
      </c>
      <c r="Z35" s="139">
        <f t="shared" si="20"/>
        <v>0.2056785756747117</v>
      </c>
    </row>
    <row r="36" spans="1:26" ht="18.75" customHeight="1">
      <c r="A36" s="147" t="s">
        <v>391</v>
      </c>
      <c r="B36" s="374" t="s">
        <v>392</v>
      </c>
      <c r="C36" s="145">
        <v>28.503999999999998</v>
      </c>
      <c r="D36" s="141">
        <v>34.527</v>
      </c>
      <c r="E36" s="142">
        <v>12.983999999999998</v>
      </c>
      <c r="F36" s="141">
        <v>6.510999999999999</v>
      </c>
      <c r="G36" s="140">
        <f t="shared" si="15"/>
        <v>82.526</v>
      </c>
      <c r="H36" s="144">
        <f t="shared" si="1"/>
        <v>0.0030834275911061017</v>
      </c>
      <c r="I36" s="143">
        <v>22.627000000000002</v>
      </c>
      <c r="J36" s="141">
        <v>34.08599999999999</v>
      </c>
      <c r="K36" s="142">
        <v>10.037</v>
      </c>
      <c r="L36" s="141">
        <v>9.828</v>
      </c>
      <c r="M36" s="140">
        <f t="shared" si="16"/>
        <v>76.578</v>
      </c>
      <c r="N36" s="146">
        <f t="shared" si="17"/>
        <v>0.07767243855937722</v>
      </c>
      <c r="O36" s="145">
        <v>282.8330000000001</v>
      </c>
      <c r="P36" s="141">
        <v>279.159</v>
      </c>
      <c r="Q36" s="142">
        <v>100.902</v>
      </c>
      <c r="R36" s="141">
        <v>86.62899999999998</v>
      </c>
      <c r="S36" s="140">
        <f t="shared" si="18"/>
        <v>749.5230000000001</v>
      </c>
      <c r="T36" s="144">
        <f t="shared" si="5"/>
        <v>0.003912987538000038</v>
      </c>
      <c r="U36" s="143">
        <v>172.9960000000001</v>
      </c>
      <c r="V36" s="141">
        <v>188.135</v>
      </c>
      <c r="W36" s="142">
        <v>87.62700000000001</v>
      </c>
      <c r="X36" s="141">
        <v>78.67699999999998</v>
      </c>
      <c r="Y36" s="140">
        <f t="shared" si="19"/>
        <v>527.4350000000001</v>
      </c>
      <c r="Z36" s="139">
        <f t="shared" si="20"/>
        <v>0.4210717908367856</v>
      </c>
    </row>
    <row r="37" spans="1:26" ht="18.75" customHeight="1">
      <c r="A37" s="147" t="s">
        <v>462</v>
      </c>
      <c r="B37" s="374" t="s">
        <v>462</v>
      </c>
      <c r="C37" s="145">
        <v>7.088</v>
      </c>
      <c r="D37" s="141">
        <v>63.429</v>
      </c>
      <c r="E37" s="142">
        <v>0</v>
      </c>
      <c r="F37" s="141">
        <v>3.5</v>
      </c>
      <c r="G37" s="140">
        <f t="shared" si="15"/>
        <v>74.017</v>
      </c>
      <c r="H37" s="144">
        <f t="shared" si="1"/>
        <v>0.0027655049319111596</v>
      </c>
      <c r="I37" s="143">
        <v>6.5</v>
      </c>
      <c r="J37" s="141">
        <v>56.216</v>
      </c>
      <c r="K37" s="142">
        <v>0.137</v>
      </c>
      <c r="L37" s="141">
        <v>0.151</v>
      </c>
      <c r="M37" s="140">
        <f t="shared" si="16"/>
        <v>63.004000000000005</v>
      </c>
      <c r="N37" s="146">
        <f t="shared" si="17"/>
        <v>0.1747984254967938</v>
      </c>
      <c r="O37" s="145">
        <v>42.462999999999994</v>
      </c>
      <c r="P37" s="141">
        <v>432.21600000000007</v>
      </c>
      <c r="Q37" s="142">
        <v>0.985</v>
      </c>
      <c r="R37" s="141">
        <v>7.24</v>
      </c>
      <c r="S37" s="140">
        <f t="shared" si="18"/>
        <v>482.9040000000001</v>
      </c>
      <c r="T37" s="144">
        <f t="shared" si="5"/>
        <v>0.0025210665103677548</v>
      </c>
      <c r="U37" s="143">
        <v>41.35000000000001</v>
      </c>
      <c r="V37" s="141">
        <v>419.81100000000004</v>
      </c>
      <c r="W37" s="142">
        <v>0.772</v>
      </c>
      <c r="X37" s="141">
        <v>0.9440000000000001</v>
      </c>
      <c r="Y37" s="140">
        <f t="shared" si="19"/>
        <v>462.87700000000007</v>
      </c>
      <c r="Z37" s="139">
        <f t="shared" si="20"/>
        <v>0.043266353696554516</v>
      </c>
    </row>
    <row r="38" spans="1:26" ht="18.75" customHeight="1">
      <c r="A38" s="147" t="s">
        <v>433</v>
      </c>
      <c r="B38" s="374" t="s">
        <v>463</v>
      </c>
      <c r="C38" s="145">
        <v>24.36</v>
      </c>
      <c r="D38" s="141">
        <v>39.689</v>
      </c>
      <c r="E38" s="142">
        <v>2.78</v>
      </c>
      <c r="F38" s="141">
        <v>3.4420000000000006</v>
      </c>
      <c r="G38" s="140">
        <f t="shared" si="15"/>
        <v>70.27100000000002</v>
      </c>
      <c r="H38" s="144">
        <f t="shared" si="1"/>
        <v>0.002625542741131485</v>
      </c>
      <c r="I38" s="143">
        <v>50.4</v>
      </c>
      <c r="J38" s="141">
        <v>44.402</v>
      </c>
      <c r="K38" s="142">
        <v>3.9619999999999997</v>
      </c>
      <c r="L38" s="141">
        <v>4.9830000000000005</v>
      </c>
      <c r="M38" s="140">
        <f t="shared" si="16"/>
        <v>103.747</v>
      </c>
      <c r="N38" s="146" t="s">
        <v>50</v>
      </c>
      <c r="O38" s="145">
        <v>242.616</v>
      </c>
      <c r="P38" s="141">
        <v>248.14900000000003</v>
      </c>
      <c r="Q38" s="142">
        <v>21.517</v>
      </c>
      <c r="R38" s="141">
        <v>28.66499999999999</v>
      </c>
      <c r="S38" s="140">
        <f t="shared" si="18"/>
        <v>540.947</v>
      </c>
      <c r="T38" s="144">
        <f t="shared" si="5"/>
        <v>0.002824087946225141</v>
      </c>
      <c r="U38" s="143">
        <v>417.0630000000004</v>
      </c>
      <c r="V38" s="141">
        <v>346.639</v>
      </c>
      <c r="W38" s="142">
        <v>27.617000000000008</v>
      </c>
      <c r="X38" s="141">
        <v>42.87299999999996</v>
      </c>
      <c r="Y38" s="140">
        <f t="shared" si="19"/>
        <v>834.1920000000003</v>
      </c>
      <c r="Z38" s="139">
        <f t="shared" si="20"/>
        <v>-0.3515317816521859</v>
      </c>
    </row>
    <row r="39" spans="1:26" ht="18.75" customHeight="1">
      <c r="A39" s="147" t="s">
        <v>464</v>
      </c>
      <c r="B39" s="374" t="s">
        <v>464</v>
      </c>
      <c r="C39" s="145">
        <v>33.128</v>
      </c>
      <c r="D39" s="141">
        <v>25.372999999999998</v>
      </c>
      <c r="E39" s="142">
        <v>2.2199999999999998</v>
      </c>
      <c r="F39" s="141">
        <v>6.803000000000001</v>
      </c>
      <c r="G39" s="140">
        <f t="shared" si="15"/>
        <v>67.524</v>
      </c>
      <c r="H39" s="144">
        <f t="shared" si="1"/>
        <v>0.0025229062921000465</v>
      </c>
      <c r="I39" s="143">
        <v>16.3</v>
      </c>
      <c r="J39" s="141">
        <v>11.96</v>
      </c>
      <c r="K39" s="142">
        <v>0.8160000000000001</v>
      </c>
      <c r="L39" s="141">
        <v>0.8650000000000001</v>
      </c>
      <c r="M39" s="140">
        <f t="shared" si="16"/>
        <v>29.941</v>
      </c>
      <c r="N39" s="146">
        <f t="shared" si="17"/>
        <v>1.2552352960822954</v>
      </c>
      <c r="O39" s="145">
        <v>187.55599999999995</v>
      </c>
      <c r="P39" s="141">
        <v>176.476</v>
      </c>
      <c r="Q39" s="142">
        <v>9.252</v>
      </c>
      <c r="R39" s="141">
        <v>26.660999999999994</v>
      </c>
      <c r="S39" s="140">
        <f t="shared" si="18"/>
        <v>399.94499999999994</v>
      </c>
      <c r="T39" s="144">
        <f t="shared" si="5"/>
        <v>0.002087967681959626</v>
      </c>
      <c r="U39" s="143">
        <v>119.1</v>
      </c>
      <c r="V39" s="141">
        <v>164.64</v>
      </c>
      <c r="W39" s="142">
        <v>5.415</v>
      </c>
      <c r="X39" s="141">
        <v>8.819</v>
      </c>
      <c r="Y39" s="140">
        <f t="shared" si="19"/>
        <v>297.97400000000005</v>
      </c>
      <c r="Z39" s="139">
        <f t="shared" si="20"/>
        <v>0.34221442139247005</v>
      </c>
    </row>
    <row r="40" spans="1:26" ht="18.75" customHeight="1">
      <c r="A40" s="147" t="s">
        <v>415</v>
      </c>
      <c r="B40" s="374" t="s">
        <v>416</v>
      </c>
      <c r="C40" s="145">
        <v>10.037</v>
      </c>
      <c r="D40" s="141">
        <v>40.096</v>
      </c>
      <c r="E40" s="142">
        <v>7.99</v>
      </c>
      <c r="F40" s="141">
        <v>4.632999999999999</v>
      </c>
      <c r="G40" s="140">
        <f>SUM(C40:F40)</f>
        <v>62.756</v>
      </c>
      <c r="H40" s="144">
        <f>G40/$G$9</f>
        <v>0.0023447590081605136</v>
      </c>
      <c r="I40" s="143">
        <v>38.431</v>
      </c>
      <c r="J40" s="141">
        <v>83.782</v>
      </c>
      <c r="K40" s="142">
        <v>6.8919999999999995</v>
      </c>
      <c r="L40" s="141">
        <v>6.093999999999999</v>
      </c>
      <c r="M40" s="140">
        <f>SUM(I40:L40)</f>
        <v>135.19899999999998</v>
      </c>
      <c r="N40" s="146">
        <f>IF(ISERROR(G40/M40-1),"         /0",(G40/M40-1))</f>
        <v>-0.535824969119594</v>
      </c>
      <c r="O40" s="145">
        <v>212.45499999999998</v>
      </c>
      <c r="P40" s="141">
        <v>363.848</v>
      </c>
      <c r="Q40" s="142">
        <v>83.21000000000002</v>
      </c>
      <c r="R40" s="141">
        <v>61.424999999999976</v>
      </c>
      <c r="S40" s="140">
        <f>SUM(O40:R40)</f>
        <v>720.938</v>
      </c>
      <c r="T40" s="144">
        <f>S40/$S$9</f>
        <v>0.003763755628140392</v>
      </c>
      <c r="U40" s="143">
        <v>297.818</v>
      </c>
      <c r="V40" s="141">
        <v>513.9029999999999</v>
      </c>
      <c r="W40" s="142">
        <v>54.74199999999999</v>
      </c>
      <c r="X40" s="141">
        <v>54.209000000000046</v>
      </c>
      <c r="Y40" s="140">
        <f>SUM(U40:X40)</f>
        <v>920.6719999999999</v>
      </c>
      <c r="Z40" s="139">
        <f>IF(ISERROR(S40/Y40-1),"         /0",IF(S40/Y40&gt;5,"  *  ",(S40/Y40-1)))</f>
        <v>-0.2169437106808939</v>
      </c>
    </row>
    <row r="41" spans="1:26" ht="18.75" customHeight="1">
      <c r="A41" s="147" t="s">
        <v>465</v>
      </c>
      <c r="B41" s="374" t="s">
        <v>466</v>
      </c>
      <c r="C41" s="145">
        <v>31.47</v>
      </c>
      <c r="D41" s="141">
        <v>22.12</v>
      </c>
      <c r="E41" s="142">
        <v>2.365</v>
      </c>
      <c r="F41" s="141">
        <v>3.5530000000000004</v>
      </c>
      <c r="G41" s="140">
        <f t="shared" si="15"/>
        <v>59.508</v>
      </c>
      <c r="H41" s="144">
        <f t="shared" si="1"/>
        <v>0.0022234036435976774</v>
      </c>
      <c r="I41" s="143">
        <v>19.33</v>
      </c>
      <c r="J41" s="141">
        <v>27.476000000000003</v>
      </c>
      <c r="K41" s="142">
        <v>5.155000000000001</v>
      </c>
      <c r="L41" s="141">
        <v>4.388</v>
      </c>
      <c r="M41" s="140">
        <f t="shared" si="16"/>
        <v>56.349</v>
      </c>
      <c r="N41" s="146" t="s">
        <v>50</v>
      </c>
      <c r="O41" s="145">
        <v>204.02400000000006</v>
      </c>
      <c r="P41" s="141">
        <v>226.422</v>
      </c>
      <c r="Q41" s="142">
        <v>13.968</v>
      </c>
      <c r="R41" s="141">
        <v>23.231999999999996</v>
      </c>
      <c r="S41" s="140">
        <f t="shared" si="18"/>
        <v>467.646</v>
      </c>
      <c r="T41" s="144">
        <f t="shared" si="5"/>
        <v>0.002441410030373405</v>
      </c>
      <c r="U41" s="143">
        <v>142.25000000000003</v>
      </c>
      <c r="V41" s="141">
        <v>183.528</v>
      </c>
      <c r="W41" s="142">
        <v>41.75899999999999</v>
      </c>
      <c r="X41" s="141">
        <v>41.45000000000001</v>
      </c>
      <c r="Y41" s="140">
        <f t="shared" si="19"/>
        <v>408.987</v>
      </c>
      <c r="Z41" s="139">
        <f t="shared" si="20"/>
        <v>0.1434250966412136</v>
      </c>
    </row>
    <row r="42" spans="1:26" ht="18.75" customHeight="1">
      <c r="A42" s="147" t="s">
        <v>467</v>
      </c>
      <c r="B42" s="374" t="s">
        <v>467</v>
      </c>
      <c r="C42" s="145">
        <v>18.65</v>
      </c>
      <c r="D42" s="141">
        <v>31.11</v>
      </c>
      <c r="E42" s="142">
        <v>0.876</v>
      </c>
      <c r="F42" s="141">
        <v>6.7700000000000005</v>
      </c>
      <c r="G42" s="140">
        <f t="shared" si="15"/>
        <v>57.406</v>
      </c>
      <c r="H42" s="144">
        <f t="shared" si="1"/>
        <v>0.0021448663971964823</v>
      </c>
      <c r="I42" s="143">
        <v>21.080000000000002</v>
      </c>
      <c r="J42" s="141">
        <v>58.36</v>
      </c>
      <c r="K42" s="142">
        <v>0.967</v>
      </c>
      <c r="L42" s="141">
        <v>2.0780000000000003</v>
      </c>
      <c r="M42" s="140">
        <f t="shared" si="16"/>
        <v>82.485</v>
      </c>
      <c r="N42" s="146">
        <f t="shared" si="17"/>
        <v>-0.3040431593623083</v>
      </c>
      <c r="O42" s="145">
        <v>191.20999999999998</v>
      </c>
      <c r="P42" s="141">
        <v>365.5240000000001</v>
      </c>
      <c r="Q42" s="142">
        <v>11.007999999999997</v>
      </c>
      <c r="R42" s="141">
        <v>21.413</v>
      </c>
      <c r="S42" s="140">
        <f t="shared" si="18"/>
        <v>589.1550000000002</v>
      </c>
      <c r="T42" s="144">
        <f t="shared" si="5"/>
        <v>0.003075764416769616</v>
      </c>
      <c r="U42" s="143">
        <v>101.06000000000002</v>
      </c>
      <c r="V42" s="141">
        <v>313.05199999999996</v>
      </c>
      <c r="W42" s="142">
        <v>10.469000000000001</v>
      </c>
      <c r="X42" s="141">
        <v>72.098</v>
      </c>
      <c r="Y42" s="140">
        <f t="shared" si="19"/>
        <v>496.679</v>
      </c>
      <c r="Z42" s="139">
        <f t="shared" si="20"/>
        <v>0.18618866511368548</v>
      </c>
    </row>
    <row r="43" spans="1:26" ht="18.75" customHeight="1">
      <c r="A43" s="147" t="s">
        <v>437</v>
      </c>
      <c r="B43" s="374" t="s">
        <v>438</v>
      </c>
      <c r="C43" s="145">
        <v>5.966</v>
      </c>
      <c r="D43" s="141">
        <v>15.094000000000001</v>
      </c>
      <c r="E43" s="142">
        <v>27.02</v>
      </c>
      <c r="F43" s="141">
        <v>9.213</v>
      </c>
      <c r="G43" s="140">
        <f t="shared" si="15"/>
        <v>57.293</v>
      </c>
      <c r="H43" s="144">
        <f t="shared" si="1"/>
        <v>0.002140644366348083</v>
      </c>
      <c r="I43" s="143">
        <v>2.484</v>
      </c>
      <c r="J43" s="141">
        <v>4.535</v>
      </c>
      <c r="K43" s="142">
        <v>0.351</v>
      </c>
      <c r="L43" s="141">
        <v>10.522</v>
      </c>
      <c r="M43" s="140">
        <f t="shared" si="16"/>
        <v>17.892</v>
      </c>
      <c r="N43" s="146">
        <f t="shared" si="17"/>
        <v>2.202157388777107</v>
      </c>
      <c r="O43" s="145">
        <v>41.324999999999996</v>
      </c>
      <c r="P43" s="141">
        <v>81.01099999999998</v>
      </c>
      <c r="Q43" s="142">
        <v>60.94699999999999</v>
      </c>
      <c r="R43" s="141">
        <v>69.658</v>
      </c>
      <c r="S43" s="140">
        <f t="shared" si="18"/>
        <v>252.94099999999997</v>
      </c>
      <c r="T43" s="144">
        <f t="shared" si="5"/>
        <v>0.0013205131541650721</v>
      </c>
      <c r="U43" s="143">
        <v>24.407000000000004</v>
      </c>
      <c r="V43" s="141">
        <v>55.093999999999994</v>
      </c>
      <c r="W43" s="142">
        <v>70.955</v>
      </c>
      <c r="X43" s="141">
        <v>144.033</v>
      </c>
      <c r="Y43" s="140">
        <f t="shared" si="19"/>
        <v>294.48900000000003</v>
      </c>
      <c r="Z43" s="139">
        <f t="shared" si="20"/>
        <v>-0.14108506599567405</v>
      </c>
    </row>
    <row r="44" spans="1:26" ht="18.75" customHeight="1">
      <c r="A44" s="147" t="s">
        <v>427</v>
      </c>
      <c r="B44" s="374" t="s">
        <v>428</v>
      </c>
      <c r="C44" s="145">
        <v>4.1080000000000005</v>
      </c>
      <c r="D44" s="141">
        <v>10.108</v>
      </c>
      <c r="E44" s="142">
        <v>24.491999999999997</v>
      </c>
      <c r="F44" s="141">
        <v>15.855</v>
      </c>
      <c r="G44" s="140">
        <f t="shared" si="15"/>
        <v>54.563</v>
      </c>
      <c r="H44" s="144">
        <f t="shared" si="1"/>
        <v>0.0020386430900991475</v>
      </c>
      <c r="I44" s="143">
        <v>6.008</v>
      </c>
      <c r="J44" s="141">
        <v>21.393</v>
      </c>
      <c r="K44" s="142">
        <v>39.918</v>
      </c>
      <c r="L44" s="141">
        <v>22.527</v>
      </c>
      <c r="M44" s="140">
        <f t="shared" si="16"/>
        <v>89.846</v>
      </c>
      <c r="N44" s="146">
        <f t="shared" si="17"/>
        <v>-0.3927052957282461</v>
      </c>
      <c r="O44" s="145">
        <v>37.10800000000001</v>
      </c>
      <c r="P44" s="141">
        <v>96.18600000000002</v>
      </c>
      <c r="Q44" s="142">
        <v>142.353</v>
      </c>
      <c r="R44" s="141">
        <v>107.79500000000002</v>
      </c>
      <c r="S44" s="140">
        <f t="shared" si="18"/>
        <v>383.44200000000006</v>
      </c>
      <c r="T44" s="144">
        <f t="shared" si="5"/>
        <v>0.0020018115088473744</v>
      </c>
      <c r="U44" s="143">
        <v>27.056000000000004</v>
      </c>
      <c r="V44" s="141">
        <v>60.569</v>
      </c>
      <c r="W44" s="142">
        <v>181.868</v>
      </c>
      <c r="X44" s="141">
        <v>136.645</v>
      </c>
      <c r="Y44" s="140">
        <f t="shared" si="19"/>
        <v>406.13800000000003</v>
      </c>
      <c r="Z44" s="139">
        <f t="shared" si="20"/>
        <v>-0.0558824832938557</v>
      </c>
    </row>
    <row r="45" spans="1:26" ht="18.75" customHeight="1">
      <c r="A45" s="147" t="s">
        <v>468</v>
      </c>
      <c r="B45" s="374" t="s">
        <v>469</v>
      </c>
      <c r="C45" s="145">
        <v>0</v>
      </c>
      <c r="D45" s="141">
        <v>0</v>
      </c>
      <c r="E45" s="142">
        <v>12.8</v>
      </c>
      <c r="F45" s="141">
        <v>33.9</v>
      </c>
      <c r="G45" s="140">
        <f t="shared" si="15"/>
        <v>46.7</v>
      </c>
      <c r="H45" s="144">
        <f t="shared" si="1"/>
        <v>0.0017448569966393012</v>
      </c>
      <c r="I45" s="143"/>
      <c r="J45" s="141"/>
      <c r="K45" s="142">
        <v>5.41</v>
      </c>
      <c r="L45" s="141">
        <v>6.293</v>
      </c>
      <c r="M45" s="140">
        <f t="shared" si="16"/>
        <v>11.703</v>
      </c>
      <c r="N45" s="146">
        <f t="shared" si="17"/>
        <v>2.990429804323678</v>
      </c>
      <c r="O45" s="145"/>
      <c r="P45" s="141"/>
      <c r="Q45" s="142">
        <v>134.325</v>
      </c>
      <c r="R45" s="141">
        <v>132.888</v>
      </c>
      <c r="S45" s="140">
        <f t="shared" si="18"/>
        <v>267.21299999999997</v>
      </c>
      <c r="T45" s="144">
        <f t="shared" si="5"/>
        <v>0.0013950220860355239</v>
      </c>
      <c r="U45" s="143">
        <v>2.48</v>
      </c>
      <c r="V45" s="141">
        <v>15.64</v>
      </c>
      <c r="W45" s="142">
        <v>63.48300000000001</v>
      </c>
      <c r="X45" s="141">
        <v>71.708</v>
      </c>
      <c r="Y45" s="140">
        <f t="shared" si="19"/>
        <v>153.311</v>
      </c>
      <c r="Z45" s="139">
        <f t="shared" si="20"/>
        <v>0.7429473423302957</v>
      </c>
    </row>
    <row r="46" spans="1:26" ht="18.75" customHeight="1">
      <c r="A46" s="147" t="s">
        <v>395</v>
      </c>
      <c r="B46" s="374" t="s">
        <v>396</v>
      </c>
      <c r="C46" s="145">
        <v>16.592</v>
      </c>
      <c r="D46" s="141">
        <v>27.775</v>
      </c>
      <c r="E46" s="142">
        <v>0.988</v>
      </c>
      <c r="F46" s="141">
        <v>0.7650000000000001</v>
      </c>
      <c r="G46" s="140">
        <f t="shared" si="15"/>
        <v>46.12</v>
      </c>
      <c r="H46" s="144">
        <f t="shared" si="1"/>
        <v>0.0017231863958245088</v>
      </c>
      <c r="I46" s="143">
        <v>12.462</v>
      </c>
      <c r="J46" s="141">
        <v>17.689</v>
      </c>
      <c r="K46" s="142">
        <v>0.705</v>
      </c>
      <c r="L46" s="141">
        <v>5.2410000000000005</v>
      </c>
      <c r="M46" s="140">
        <f t="shared" si="16"/>
        <v>36.097</v>
      </c>
      <c r="N46" s="146">
        <f t="shared" si="17"/>
        <v>0.27766850430783707</v>
      </c>
      <c r="O46" s="145">
        <v>111.23699999999998</v>
      </c>
      <c r="P46" s="141">
        <v>166.83200000000002</v>
      </c>
      <c r="Q46" s="142">
        <v>6.052</v>
      </c>
      <c r="R46" s="141">
        <v>30.571</v>
      </c>
      <c r="S46" s="140">
        <f t="shared" si="18"/>
        <v>314.69200000000006</v>
      </c>
      <c r="T46" s="144">
        <f t="shared" si="5"/>
        <v>0.0016428927121760212</v>
      </c>
      <c r="U46" s="143">
        <v>122.05699999999997</v>
      </c>
      <c r="V46" s="141">
        <v>129.539</v>
      </c>
      <c r="W46" s="142">
        <v>30.418000000000006</v>
      </c>
      <c r="X46" s="141">
        <v>27.034</v>
      </c>
      <c r="Y46" s="140">
        <f t="shared" si="19"/>
        <v>309.04799999999994</v>
      </c>
      <c r="Z46" s="139">
        <f t="shared" si="20"/>
        <v>0.01826253526960242</v>
      </c>
    </row>
    <row r="47" spans="1:26" ht="18.75" customHeight="1">
      <c r="A47" s="147" t="s">
        <v>413</v>
      </c>
      <c r="B47" s="374" t="s">
        <v>414</v>
      </c>
      <c r="C47" s="145">
        <v>25.14</v>
      </c>
      <c r="D47" s="141">
        <v>19.406</v>
      </c>
      <c r="E47" s="142">
        <v>0.30700000000000005</v>
      </c>
      <c r="F47" s="141">
        <v>0.306</v>
      </c>
      <c r="G47" s="140">
        <f t="shared" si="15"/>
        <v>45.159</v>
      </c>
      <c r="H47" s="144">
        <f t="shared" si="1"/>
        <v>0.0016872804520606894</v>
      </c>
      <c r="I47" s="143">
        <v>29.666999999999998</v>
      </c>
      <c r="J47" s="141">
        <v>24.642</v>
      </c>
      <c r="K47" s="142">
        <v>0.117</v>
      </c>
      <c r="L47" s="141">
        <v>0.763</v>
      </c>
      <c r="M47" s="140">
        <f t="shared" si="16"/>
        <v>55.18899999999999</v>
      </c>
      <c r="N47" s="146">
        <f t="shared" si="17"/>
        <v>-0.18173911467864967</v>
      </c>
      <c r="O47" s="145">
        <v>129.437</v>
      </c>
      <c r="P47" s="141">
        <v>162.378</v>
      </c>
      <c r="Q47" s="142">
        <v>6.949</v>
      </c>
      <c r="R47" s="141">
        <v>14.766999999999998</v>
      </c>
      <c r="S47" s="140">
        <f t="shared" si="18"/>
        <v>313.531</v>
      </c>
      <c r="T47" s="144">
        <f t="shared" si="5"/>
        <v>0.0016368315525696873</v>
      </c>
      <c r="U47" s="143">
        <v>184.55800000000002</v>
      </c>
      <c r="V47" s="141">
        <v>178.849</v>
      </c>
      <c r="W47" s="142">
        <v>11.031</v>
      </c>
      <c r="X47" s="141">
        <v>22.663000000000004</v>
      </c>
      <c r="Y47" s="140">
        <f t="shared" si="19"/>
        <v>397.10100000000006</v>
      </c>
      <c r="Z47" s="139">
        <f t="shared" si="20"/>
        <v>-0.21045023810063446</v>
      </c>
    </row>
    <row r="48" spans="1:26" ht="18.75" customHeight="1">
      <c r="A48" s="147" t="s">
        <v>401</v>
      </c>
      <c r="B48" s="374" t="s">
        <v>402</v>
      </c>
      <c r="C48" s="145">
        <v>5.537</v>
      </c>
      <c r="D48" s="141">
        <v>26.461</v>
      </c>
      <c r="E48" s="142">
        <v>4.449</v>
      </c>
      <c r="F48" s="141">
        <v>3.7299999999999995</v>
      </c>
      <c r="G48" s="140">
        <f t="shared" si="15"/>
        <v>40.17699999999999</v>
      </c>
      <c r="H48" s="144">
        <f t="shared" si="1"/>
        <v>0.001501137463682595</v>
      </c>
      <c r="I48" s="143">
        <v>9.053</v>
      </c>
      <c r="J48" s="141">
        <v>36.79</v>
      </c>
      <c r="K48" s="142">
        <v>5.236</v>
      </c>
      <c r="L48" s="141">
        <v>3.1809999999999996</v>
      </c>
      <c r="M48" s="140">
        <f t="shared" si="16"/>
        <v>54.26</v>
      </c>
      <c r="N48" s="146">
        <f t="shared" si="17"/>
        <v>-0.2595466273497974</v>
      </c>
      <c r="O48" s="145">
        <v>68.23400000000001</v>
      </c>
      <c r="P48" s="141">
        <v>231.892</v>
      </c>
      <c r="Q48" s="142">
        <v>25.169999999999998</v>
      </c>
      <c r="R48" s="141">
        <v>33.023</v>
      </c>
      <c r="S48" s="140">
        <f t="shared" si="18"/>
        <v>358.319</v>
      </c>
      <c r="T48" s="144">
        <f t="shared" si="5"/>
        <v>0.0018706534444288374</v>
      </c>
      <c r="U48" s="143">
        <v>55.166</v>
      </c>
      <c r="V48" s="141">
        <v>237.32799999999995</v>
      </c>
      <c r="W48" s="142">
        <v>35.168</v>
      </c>
      <c r="X48" s="141">
        <v>52.59199999999998</v>
      </c>
      <c r="Y48" s="140">
        <f t="shared" si="19"/>
        <v>380.2539999999999</v>
      </c>
      <c r="Z48" s="139">
        <f t="shared" si="20"/>
        <v>-0.057685126257711716</v>
      </c>
    </row>
    <row r="49" spans="1:26" ht="18.75" customHeight="1">
      <c r="A49" s="147" t="s">
        <v>435</v>
      </c>
      <c r="B49" s="374" t="s">
        <v>436</v>
      </c>
      <c r="C49" s="145">
        <v>2.049</v>
      </c>
      <c r="D49" s="141">
        <v>4.617</v>
      </c>
      <c r="E49" s="142">
        <v>15.806</v>
      </c>
      <c r="F49" s="141">
        <v>17.686</v>
      </c>
      <c r="G49" s="140">
        <f t="shared" si="15"/>
        <v>40.158</v>
      </c>
      <c r="H49" s="144">
        <f t="shared" si="1"/>
        <v>0.0015004275646903866</v>
      </c>
      <c r="I49" s="143">
        <v>2.171</v>
      </c>
      <c r="J49" s="141">
        <v>4.89</v>
      </c>
      <c r="K49" s="142">
        <v>7.948</v>
      </c>
      <c r="L49" s="141">
        <v>9.471</v>
      </c>
      <c r="M49" s="140">
        <f t="shared" si="16"/>
        <v>24.48</v>
      </c>
      <c r="N49" s="146">
        <f t="shared" si="17"/>
        <v>0.6404411764705882</v>
      </c>
      <c r="O49" s="145">
        <v>17.339999999999996</v>
      </c>
      <c r="P49" s="141">
        <v>39.281</v>
      </c>
      <c r="Q49" s="142">
        <v>74.23400000000001</v>
      </c>
      <c r="R49" s="141">
        <v>66.22999999999999</v>
      </c>
      <c r="S49" s="140">
        <f t="shared" si="18"/>
        <v>197.085</v>
      </c>
      <c r="T49" s="144">
        <f t="shared" si="5"/>
        <v>0.0010289092515196163</v>
      </c>
      <c r="U49" s="143">
        <v>16.805</v>
      </c>
      <c r="V49" s="141">
        <v>36.661999999999985</v>
      </c>
      <c r="W49" s="142">
        <v>57.08699999999999</v>
      </c>
      <c r="X49" s="141">
        <v>51.373999999999995</v>
      </c>
      <c r="Y49" s="140">
        <f t="shared" si="19"/>
        <v>161.92799999999997</v>
      </c>
      <c r="Z49" s="139">
        <f t="shared" si="20"/>
        <v>0.21711501408033218</v>
      </c>
    </row>
    <row r="50" spans="1:26" ht="18.75" customHeight="1">
      <c r="A50" s="147" t="s">
        <v>421</v>
      </c>
      <c r="B50" s="374" t="s">
        <v>422</v>
      </c>
      <c r="C50" s="145">
        <v>15.815</v>
      </c>
      <c r="D50" s="141">
        <v>10.794</v>
      </c>
      <c r="E50" s="142">
        <v>1.6600000000000001</v>
      </c>
      <c r="F50" s="141">
        <v>8.705</v>
      </c>
      <c r="G50" s="140">
        <f t="shared" si="15"/>
        <v>36.974000000000004</v>
      </c>
      <c r="H50" s="144">
        <f t="shared" si="1"/>
        <v>0.0013814634388381482</v>
      </c>
      <c r="I50" s="143">
        <v>15.757</v>
      </c>
      <c r="J50" s="141">
        <v>8.139</v>
      </c>
      <c r="K50" s="142">
        <v>7.461</v>
      </c>
      <c r="L50" s="141">
        <v>20.491</v>
      </c>
      <c r="M50" s="140">
        <f t="shared" si="16"/>
        <v>51.848</v>
      </c>
      <c r="N50" s="146">
        <f t="shared" si="17"/>
        <v>-0.28687702515043967</v>
      </c>
      <c r="O50" s="145">
        <v>144.628</v>
      </c>
      <c r="P50" s="141">
        <v>75.986</v>
      </c>
      <c r="Q50" s="142">
        <v>56.175</v>
      </c>
      <c r="R50" s="141">
        <v>81.62299999999999</v>
      </c>
      <c r="S50" s="140">
        <f t="shared" si="18"/>
        <v>358.412</v>
      </c>
      <c r="T50" s="144">
        <f t="shared" si="5"/>
        <v>0.001871138963673789</v>
      </c>
      <c r="U50" s="143">
        <v>158.13400000000004</v>
      </c>
      <c r="V50" s="141">
        <v>65.739</v>
      </c>
      <c r="W50" s="142">
        <v>61.23900000000001</v>
      </c>
      <c r="X50" s="141">
        <v>132.065</v>
      </c>
      <c r="Y50" s="140">
        <f t="shared" si="19"/>
        <v>417.1770000000001</v>
      </c>
      <c r="Z50" s="139">
        <f t="shared" si="20"/>
        <v>-0.140863470421428</v>
      </c>
    </row>
    <row r="51" spans="1:26" ht="18.75" customHeight="1">
      <c r="A51" s="147" t="s">
        <v>407</v>
      </c>
      <c r="B51" s="374" t="s">
        <v>408</v>
      </c>
      <c r="C51" s="145">
        <v>7.643999999999999</v>
      </c>
      <c r="D51" s="141">
        <v>20.871</v>
      </c>
      <c r="E51" s="142">
        <v>2.005</v>
      </c>
      <c r="F51" s="141">
        <v>3.585</v>
      </c>
      <c r="G51" s="140">
        <f t="shared" si="15"/>
        <v>34.105</v>
      </c>
      <c r="H51" s="144">
        <f t="shared" si="1"/>
        <v>0.001274268691014633</v>
      </c>
      <c r="I51" s="143">
        <v>5.4879999999999995</v>
      </c>
      <c r="J51" s="141">
        <v>14.935999999999996</v>
      </c>
      <c r="K51" s="142">
        <v>3.23</v>
      </c>
      <c r="L51" s="141">
        <v>4.03</v>
      </c>
      <c r="M51" s="140">
        <f t="shared" si="16"/>
        <v>27.683999999999997</v>
      </c>
      <c r="N51" s="146">
        <f t="shared" si="17"/>
        <v>0.23193902615229023</v>
      </c>
      <c r="O51" s="145">
        <v>39.119000000000014</v>
      </c>
      <c r="P51" s="141">
        <v>131.28600000000003</v>
      </c>
      <c r="Q51" s="142">
        <v>14.504000000000003</v>
      </c>
      <c r="R51" s="141">
        <v>19.225</v>
      </c>
      <c r="S51" s="140">
        <f t="shared" si="18"/>
        <v>204.13400000000001</v>
      </c>
      <c r="T51" s="144">
        <f t="shared" si="5"/>
        <v>0.0010657095220321453</v>
      </c>
      <c r="U51" s="143">
        <v>59.882999999999974</v>
      </c>
      <c r="V51" s="141">
        <v>134.98199999999997</v>
      </c>
      <c r="W51" s="142">
        <v>24.537999999999997</v>
      </c>
      <c r="X51" s="141">
        <v>24.78400000000001</v>
      </c>
      <c r="Y51" s="140">
        <f t="shared" si="19"/>
        <v>244.18699999999998</v>
      </c>
      <c r="Z51" s="139">
        <f t="shared" si="20"/>
        <v>-0.16402593094636475</v>
      </c>
    </row>
    <row r="52" spans="1:26" ht="18.75" customHeight="1">
      <c r="A52" s="147" t="s">
        <v>470</v>
      </c>
      <c r="B52" s="374" t="s">
        <v>470</v>
      </c>
      <c r="C52" s="145">
        <v>0</v>
      </c>
      <c r="D52" s="141">
        <v>0.005</v>
      </c>
      <c r="E52" s="142">
        <v>7.63</v>
      </c>
      <c r="F52" s="141">
        <v>26.39</v>
      </c>
      <c r="G52" s="140">
        <f t="shared" si="15"/>
        <v>34.025</v>
      </c>
      <c r="H52" s="144">
        <f t="shared" si="1"/>
        <v>0.0012712796426263859</v>
      </c>
      <c r="I52" s="143">
        <v>0</v>
      </c>
      <c r="J52" s="141">
        <v>0.284</v>
      </c>
      <c r="K52" s="142">
        <v>0.21200000000000002</v>
      </c>
      <c r="L52" s="141">
        <v>1.33</v>
      </c>
      <c r="M52" s="140">
        <f t="shared" si="16"/>
        <v>1.826</v>
      </c>
      <c r="N52" s="146">
        <f t="shared" si="17"/>
        <v>17.633625410733842</v>
      </c>
      <c r="O52" s="145">
        <v>6.05</v>
      </c>
      <c r="P52" s="141">
        <v>14.127000000000006</v>
      </c>
      <c r="Q52" s="142">
        <v>13.623</v>
      </c>
      <c r="R52" s="141">
        <v>44.67</v>
      </c>
      <c r="S52" s="140">
        <f t="shared" si="18"/>
        <v>78.47</v>
      </c>
      <c r="T52" s="144">
        <f t="shared" si="5"/>
        <v>0.0004096633887243793</v>
      </c>
      <c r="U52" s="143">
        <v>0</v>
      </c>
      <c r="V52" s="141">
        <v>1.5399999999999998</v>
      </c>
      <c r="W52" s="142">
        <v>8.053999999999995</v>
      </c>
      <c r="X52" s="141">
        <v>18.510999999999996</v>
      </c>
      <c r="Y52" s="140">
        <f t="shared" si="19"/>
        <v>28.10499999999999</v>
      </c>
      <c r="Z52" s="139">
        <f t="shared" si="20"/>
        <v>1.7920298879202998</v>
      </c>
    </row>
    <row r="53" spans="1:26" ht="18.75" customHeight="1">
      <c r="A53" s="147" t="s">
        <v>409</v>
      </c>
      <c r="B53" s="374" t="s">
        <v>410</v>
      </c>
      <c r="C53" s="145">
        <v>6.87</v>
      </c>
      <c r="D53" s="141">
        <v>25.586</v>
      </c>
      <c r="E53" s="142">
        <v>0</v>
      </c>
      <c r="F53" s="141">
        <v>0</v>
      </c>
      <c r="G53" s="140">
        <f t="shared" si="15"/>
        <v>32.455999999999996</v>
      </c>
      <c r="H53" s="144">
        <f t="shared" si="1"/>
        <v>0.0012126569311118876</v>
      </c>
      <c r="I53" s="143">
        <v>7.832000000000001</v>
      </c>
      <c r="J53" s="141">
        <v>24.384999999999998</v>
      </c>
      <c r="K53" s="142">
        <v>0.21500000000000002</v>
      </c>
      <c r="L53" s="141">
        <v>0.165</v>
      </c>
      <c r="M53" s="140">
        <f t="shared" si="16"/>
        <v>32.597</v>
      </c>
      <c r="N53" s="146">
        <f t="shared" si="17"/>
        <v>-0.004325551431113461</v>
      </c>
      <c r="O53" s="145">
        <v>56.98800000000001</v>
      </c>
      <c r="P53" s="141">
        <v>138.96099999999998</v>
      </c>
      <c r="Q53" s="142">
        <v>16.23</v>
      </c>
      <c r="R53" s="141">
        <v>10.255</v>
      </c>
      <c r="S53" s="140">
        <f t="shared" si="18"/>
        <v>222.43399999999997</v>
      </c>
      <c r="T53" s="144">
        <f t="shared" si="5"/>
        <v>0.0011612471799097562</v>
      </c>
      <c r="U53" s="143">
        <v>51.15800000000003</v>
      </c>
      <c r="V53" s="141">
        <v>180.13799999999995</v>
      </c>
      <c r="W53" s="142">
        <v>0.8050000000000002</v>
      </c>
      <c r="X53" s="141">
        <v>1.5030000000000001</v>
      </c>
      <c r="Y53" s="140">
        <f t="shared" si="19"/>
        <v>233.60399999999998</v>
      </c>
      <c r="Z53" s="139">
        <f t="shared" si="20"/>
        <v>-0.04781596205544436</v>
      </c>
    </row>
    <row r="54" spans="1:26" ht="18.75" customHeight="1">
      <c r="A54" s="147" t="s">
        <v>471</v>
      </c>
      <c r="B54" s="374" t="s">
        <v>472</v>
      </c>
      <c r="C54" s="145">
        <v>9.85</v>
      </c>
      <c r="D54" s="141">
        <v>21.71</v>
      </c>
      <c r="E54" s="142">
        <v>0</v>
      </c>
      <c r="F54" s="141">
        <v>0</v>
      </c>
      <c r="G54" s="140">
        <f t="shared" si="15"/>
        <v>31.560000000000002</v>
      </c>
      <c r="H54" s="144">
        <f t="shared" si="1"/>
        <v>0.0011791795891635192</v>
      </c>
      <c r="I54" s="143">
        <v>4.925</v>
      </c>
      <c r="J54" s="141">
        <v>22.892000000000003</v>
      </c>
      <c r="K54" s="142">
        <v>1.202</v>
      </c>
      <c r="L54" s="141">
        <v>22.9</v>
      </c>
      <c r="M54" s="140">
        <f t="shared" si="16"/>
        <v>51.919000000000004</v>
      </c>
      <c r="N54" s="146">
        <f t="shared" si="17"/>
        <v>-0.3921300487297521</v>
      </c>
      <c r="O54" s="145">
        <v>180.94400000000002</v>
      </c>
      <c r="P54" s="141">
        <v>257.778</v>
      </c>
      <c r="Q54" s="142">
        <v>5.299999999999999</v>
      </c>
      <c r="R54" s="141">
        <v>6.095000000000001</v>
      </c>
      <c r="S54" s="140">
        <f t="shared" si="18"/>
        <v>450.1170000000001</v>
      </c>
      <c r="T54" s="144">
        <f t="shared" si="5"/>
        <v>0.002349897483655556</v>
      </c>
      <c r="U54" s="143">
        <v>109.205</v>
      </c>
      <c r="V54" s="141">
        <v>296.606</v>
      </c>
      <c r="W54" s="142">
        <v>3.02</v>
      </c>
      <c r="X54" s="141">
        <v>83.30199999999999</v>
      </c>
      <c r="Y54" s="140">
        <f t="shared" si="19"/>
        <v>492.1329999999999</v>
      </c>
      <c r="Z54" s="139">
        <f t="shared" si="20"/>
        <v>-0.08537529488979578</v>
      </c>
    </row>
    <row r="55" spans="1:26" ht="18.75" customHeight="1">
      <c r="A55" s="147" t="s">
        <v>473</v>
      </c>
      <c r="B55" s="374" t="s">
        <v>473</v>
      </c>
      <c r="C55" s="145">
        <v>0</v>
      </c>
      <c r="D55" s="141">
        <v>0</v>
      </c>
      <c r="E55" s="142">
        <v>14.565</v>
      </c>
      <c r="F55" s="141">
        <v>16.266000000000002</v>
      </c>
      <c r="G55" s="140">
        <f t="shared" si="15"/>
        <v>30.831000000000003</v>
      </c>
      <c r="H55" s="144">
        <f t="shared" si="1"/>
        <v>0.0011519418857256166</v>
      </c>
      <c r="I55" s="143"/>
      <c r="J55" s="141"/>
      <c r="K55" s="142">
        <v>0.567</v>
      </c>
      <c r="L55" s="141">
        <v>5.113</v>
      </c>
      <c r="M55" s="140">
        <f t="shared" si="16"/>
        <v>5.680000000000001</v>
      </c>
      <c r="N55" s="146">
        <f t="shared" si="17"/>
        <v>4.427992957746479</v>
      </c>
      <c r="O55" s="145"/>
      <c r="P55" s="141"/>
      <c r="Q55" s="142">
        <v>26.474</v>
      </c>
      <c r="R55" s="141">
        <v>48.44300000000001</v>
      </c>
      <c r="S55" s="140">
        <f t="shared" si="18"/>
        <v>74.91700000000002</v>
      </c>
      <c r="T55" s="144">
        <f t="shared" si="5"/>
        <v>0.00039111446531240387</v>
      </c>
      <c r="U55" s="143"/>
      <c r="V55" s="141"/>
      <c r="W55" s="142">
        <v>5.016</v>
      </c>
      <c r="X55" s="141">
        <v>38.488</v>
      </c>
      <c r="Y55" s="140">
        <f t="shared" si="19"/>
        <v>43.504</v>
      </c>
      <c r="Z55" s="139">
        <f t="shared" si="20"/>
        <v>0.7220715336520784</v>
      </c>
    </row>
    <row r="56" spans="1:26" ht="18.75" customHeight="1">
      <c r="A56" s="147" t="s">
        <v>474</v>
      </c>
      <c r="B56" s="374" t="s">
        <v>474</v>
      </c>
      <c r="C56" s="145">
        <v>5</v>
      </c>
      <c r="D56" s="141">
        <v>14.8</v>
      </c>
      <c r="E56" s="142">
        <v>4.309</v>
      </c>
      <c r="F56" s="141">
        <v>4.109</v>
      </c>
      <c r="G56" s="140">
        <f t="shared" si="15"/>
        <v>28.218000000000004</v>
      </c>
      <c r="H56" s="144">
        <f t="shared" si="1"/>
        <v>0.0010543120927444926</v>
      </c>
      <c r="I56" s="143">
        <v>11</v>
      </c>
      <c r="J56" s="141">
        <v>18.1</v>
      </c>
      <c r="K56" s="142">
        <v>7.454</v>
      </c>
      <c r="L56" s="141">
        <v>12.408999999999999</v>
      </c>
      <c r="M56" s="140">
        <f t="shared" si="16"/>
        <v>48.963</v>
      </c>
      <c r="N56" s="146">
        <f t="shared" si="17"/>
        <v>-0.4236872740640891</v>
      </c>
      <c r="O56" s="145">
        <v>70.85</v>
      </c>
      <c r="P56" s="141">
        <v>133.37</v>
      </c>
      <c r="Q56" s="142">
        <v>38.964999999999996</v>
      </c>
      <c r="R56" s="141">
        <v>46.412000000000006</v>
      </c>
      <c r="S56" s="140">
        <f t="shared" si="18"/>
        <v>289.597</v>
      </c>
      <c r="T56" s="144">
        <f t="shared" si="5"/>
        <v>0.001511880825594674</v>
      </c>
      <c r="U56" s="143">
        <v>75.1</v>
      </c>
      <c r="V56" s="141">
        <v>92.69999999999999</v>
      </c>
      <c r="W56" s="142">
        <v>85.18599999999998</v>
      </c>
      <c r="X56" s="141">
        <v>137.32999999999993</v>
      </c>
      <c r="Y56" s="140">
        <f t="shared" si="19"/>
        <v>390.3159999999999</v>
      </c>
      <c r="Z56" s="139">
        <f t="shared" si="20"/>
        <v>-0.2580447637299008</v>
      </c>
    </row>
    <row r="57" spans="1:26" ht="18.75" customHeight="1">
      <c r="A57" s="147" t="s">
        <v>475</v>
      </c>
      <c r="B57" s="374" t="s">
        <v>475</v>
      </c>
      <c r="C57" s="145">
        <v>12.637</v>
      </c>
      <c r="D57" s="141">
        <v>15.151</v>
      </c>
      <c r="E57" s="142">
        <v>0.05</v>
      </c>
      <c r="F57" s="141">
        <v>0.05</v>
      </c>
      <c r="G57" s="140">
        <f t="shared" si="15"/>
        <v>27.888</v>
      </c>
      <c r="H57" s="144">
        <f t="shared" si="1"/>
        <v>0.0010419822681429728</v>
      </c>
      <c r="I57" s="143">
        <v>15.878</v>
      </c>
      <c r="J57" s="141">
        <v>24.831000000000003</v>
      </c>
      <c r="K57" s="142">
        <v>6.131</v>
      </c>
      <c r="L57" s="141">
        <v>7.768</v>
      </c>
      <c r="M57" s="140">
        <f t="shared" si="16"/>
        <v>54.608000000000004</v>
      </c>
      <c r="N57" s="146">
        <f t="shared" si="17"/>
        <v>-0.48930559624963377</v>
      </c>
      <c r="O57" s="145">
        <v>106.432</v>
      </c>
      <c r="P57" s="141">
        <v>156.14600000000002</v>
      </c>
      <c r="Q57" s="142">
        <v>1.965</v>
      </c>
      <c r="R57" s="141">
        <v>2.355</v>
      </c>
      <c r="S57" s="140">
        <f t="shared" si="18"/>
        <v>266.898</v>
      </c>
      <c r="T57" s="144">
        <f t="shared" si="5"/>
        <v>0.001393377585367139</v>
      </c>
      <c r="U57" s="143">
        <v>99.32200000000002</v>
      </c>
      <c r="V57" s="141">
        <v>128.053</v>
      </c>
      <c r="W57" s="142">
        <v>18.131</v>
      </c>
      <c r="X57" s="141">
        <v>32.043</v>
      </c>
      <c r="Y57" s="140">
        <f t="shared" si="19"/>
        <v>277.549</v>
      </c>
      <c r="Z57" s="139">
        <f t="shared" si="20"/>
        <v>-0.038375205819512814</v>
      </c>
    </row>
    <row r="58" spans="1:26" ht="18.75" customHeight="1">
      <c r="A58" s="147" t="s">
        <v>399</v>
      </c>
      <c r="B58" s="374" t="s">
        <v>400</v>
      </c>
      <c r="C58" s="145">
        <v>5.423</v>
      </c>
      <c r="D58" s="141">
        <v>17.572000000000003</v>
      </c>
      <c r="E58" s="142">
        <v>1.759</v>
      </c>
      <c r="F58" s="141">
        <v>1.139</v>
      </c>
      <c r="G58" s="140">
        <f t="shared" si="15"/>
        <v>25.893000000000004</v>
      </c>
      <c r="H58" s="144">
        <f t="shared" si="1"/>
        <v>0.0009674428739610585</v>
      </c>
      <c r="I58" s="143">
        <v>4.747</v>
      </c>
      <c r="J58" s="141">
        <v>12.171999999999999</v>
      </c>
      <c r="K58" s="142">
        <v>0.30100000000000005</v>
      </c>
      <c r="L58" s="141">
        <v>0.28700000000000003</v>
      </c>
      <c r="M58" s="140">
        <f t="shared" si="16"/>
        <v>17.506999999999994</v>
      </c>
      <c r="N58" s="146" t="s">
        <v>50</v>
      </c>
      <c r="O58" s="145">
        <v>48.67400000000001</v>
      </c>
      <c r="P58" s="141">
        <v>109.27800000000005</v>
      </c>
      <c r="Q58" s="142">
        <v>19.473</v>
      </c>
      <c r="R58" s="141">
        <v>23.418000000000003</v>
      </c>
      <c r="S58" s="140">
        <f t="shared" si="18"/>
        <v>200.84300000000007</v>
      </c>
      <c r="T58" s="144">
        <f t="shared" si="5"/>
        <v>0.0010485284055253032</v>
      </c>
      <c r="U58" s="143">
        <v>44.184</v>
      </c>
      <c r="V58" s="141">
        <v>136.50100000000003</v>
      </c>
      <c r="W58" s="142">
        <v>2.8080000000000003</v>
      </c>
      <c r="X58" s="141">
        <v>3.4269999999999996</v>
      </c>
      <c r="Y58" s="140">
        <f t="shared" si="19"/>
        <v>186.92000000000002</v>
      </c>
      <c r="Z58" s="139">
        <f t="shared" si="20"/>
        <v>0.07448641129895184</v>
      </c>
    </row>
    <row r="59" spans="1:26" ht="18.75" customHeight="1">
      <c r="A59" s="147" t="s">
        <v>476</v>
      </c>
      <c r="B59" s="374" t="s">
        <v>477</v>
      </c>
      <c r="C59" s="145">
        <v>8.82</v>
      </c>
      <c r="D59" s="141">
        <v>10.618</v>
      </c>
      <c r="E59" s="142">
        <v>2.268</v>
      </c>
      <c r="F59" s="141">
        <v>3.563</v>
      </c>
      <c r="G59" s="140">
        <f t="shared" si="15"/>
        <v>25.269000000000002</v>
      </c>
      <c r="H59" s="144">
        <f t="shared" si="1"/>
        <v>0.0009441282965327303</v>
      </c>
      <c r="I59" s="143"/>
      <c r="J59" s="141"/>
      <c r="K59" s="142">
        <v>2.116</v>
      </c>
      <c r="L59" s="141">
        <v>3.5319999999999996</v>
      </c>
      <c r="M59" s="140">
        <f t="shared" si="16"/>
        <v>5.648</v>
      </c>
      <c r="N59" s="146">
        <f t="shared" si="17"/>
        <v>3.473973087818697</v>
      </c>
      <c r="O59" s="145">
        <v>8.82</v>
      </c>
      <c r="P59" s="141">
        <v>10.618</v>
      </c>
      <c r="Q59" s="142">
        <v>24.05</v>
      </c>
      <c r="R59" s="141">
        <v>17.738000000000003</v>
      </c>
      <c r="S59" s="140">
        <f t="shared" si="18"/>
        <v>61.226</v>
      </c>
      <c r="T59" s="144">
        <f t="shared" si="5"/>
        <v>0.0003196387235636402</v>
      </c>
      <c r="U59" s="143">
        <v>6.029999999999999</v>
      </c>
      <c r="V59" s="141">
        <v>22.299999999999997</v>
      </c>
      <c r="W59" s="142">
        <v>12.844000000000007</v>
      </c>
      <c r="X59" s="141">
        <v>33.044</v>
      </c>
      <c r="Y59" s="140">
        <f t="shared" si="19"/>
        <v>74.218</v>
      </c>
      <c r="Z59" s="139">
        <f t="shared" si="20"/>
        <v>-0.17505187420841306</v>
      </c>
    </row>
    <row r="60" spans="1:26" ht="18.75" customHeight="1">
      <c r="A60" s="147" t="s">
        <v>425</v>
      </c>
      <c r="B60" s="374" t="s">
        <v>426</v>
      </c>
      <c r="C60" s="145">
        <v>3.0969999999999995</v>
      </c>
      <c r="D60" s="141">
        <v>11.392</v>
      </c>
      <c r="E60" s="142">
        <v>5.153</v>
      </c>
      <c r="F60" s="141">
        <v>4.74</v>
      </c>
      <c r="G60" s="140">
        <f t="shared" si="15"/>
        <v>24.381999999999998</v>
      </c>
      <c r="H60" s="144">
        <f t="shared" si="1"/>
        <v>0.0009109872225280393</v>
      </c>
      <c r="I60" s="143">
        <v>2.806</v>
      </c>
      <c r="J60" s="141">
        <v>14.087</v>
      </c>
      <c r="K60" s="142">
        <v>3.1359999999999997</v>
      </c>
      <c r="L60" s="141">
        <v>8.014</v>
      </c>
      <c r="M60" s="140">
        <f t="shared" si="16"/>
        <v>28.043</v>
      </c>
      <c r="N60" s="146">
        <f t="shared" si="17"/>
        <v>-0.13054951324751285</v>
      </c>
      <c r="O60" s="145">
        <v>16.315000000000005</v>
      </c>
      <c r="P60" s="141">
        <v>36.28600000000001</v>
      </c>
      <c r="Q60" s="142">
        <v>50.49700000000002</v>
      </c>
      <c r="R60" s="141">
        <v>73.384</v>
      </c>
      <c r="S60" s="140">
        <f t="shared" si="18"/>
        <v>176.48200000000003</v>
      </c>
      <c r="T60" s="144">
        <f t="shared" si="5"/>
        <v>0.0009213484665331453</v>
      </c>
      <c r="U60" s="143">
        <v>15.134000000000013</v>
      </c>
      <c r="V60" s="141">
        <v>39.396</v>
      </c>
      <c r="W60" s="142">
        <v>29.065999999999995</v>
      </c>
      <c r="X60" s="141">
        <v>40.615</v>
      </c>
      <c r="Y60" s="140">
        <f t="shared" si="19"/>
        <v>124.21100000000001</v>
      </c>
      <c r="Z60" s="139">
        <f t="shared" si="20"/>
        <v>0.42082424261941376</v>
      </c>
    </row>
    <row r="61" spans="1:26" ht="18.75" customHeight="1">
      <c r="A61" s="147" t="s">
        <v>478</v>
      </c>
      <c r="B61" s="374" t="s">
        <v>479</v>
      </c>
      <c r="C61" s="145">
        <v>0</v>
      </c>
      <c r="D61" s="141">
        <v>0</v>
      </c>
      <c r="E61" s="142">
        <v>13.049999999999999</v>
      </c>
      <c r="F61" s="141">
        <v>11.129999999999999</v>
      </c>
      <c r="G61" s="140">
        <f t="shared" si="15"/>
        <v>24.18</v>
      </c>
      <c r="H61" s="144">
        <f t="shared" si="1"/>
        <v>0.0009034398753477152</v>
      </c>
      <c r="I61" s="143"/>
      <c r="J61" s="141"/>
      <c r="K61" s="142">
        <v>0.05</v>
      </c>
      <c r="L61" s="141">
        <v>0.15</v>
      </c>
      <c r="M61" s="140">
        <f t="shared" si="16"/>
        <v>0.2</v>
      </c>
      <c r="N61" s="146">
        <f t="shared" si="17"/>
        <v>119.89999999999999</v>
      </c>
      <c r="O61" s="145"/>
      <c r="P61" s="141"/>
      <c r="Q61" s="142">
        <v>204.851</v>
      </c>
      <c r="R61" s="141">
        <v>158.474</v>
      </c>
      <c r="S61" s="140">
        <f t="shared" si="18"/>
        <v>363.325</v>
      </c>
      <c r="T61" s="144">
        <f t="shared" si="5"/>
        <v>0.0018967879534635542</v>
      </c>
      <c r="U61" s="143">
        <v>4</v>
      </c>
      <c r="V61" s="141">
        <v>0</v>
      </c>
      <c r="W61" s="142">
        <v>15.221000000000002</v>
      </c>
      <c r="X61" s="141">
        <v>14.202999999999996</v>
      </c>
      <c r="Y61" s="140">
        <f t="shared" si="19"/>
        <v>33.424</v>
      </c>
      <c r="Z61" s="139" t="str">
        <f t="shared" si="20"/>
        <v>  *  </v>
      </c>
    </row>
    <row r="62" spans="1:26" ht="18.75" customHeight="1">
      <c r="A62" s="147" t="s">
        <v>480</v>
      </c>
      <c r="B62" s="374" t="s">
        <v>480</v>
      </c>
      <c r="C62" s="145">
        <v>5.775</v>
      </c>
      <c r="D62" s="141">
        <v>12.328000000000001</v>
      </c>
      <c r="E62" s="142">
        <v>3.8549999999999995</v>
      </c>
      <c r="F62" s="141">
        <v>0.39</v>
      </c>
      <c r="G62" s="140">
        <f t="shared" si="15"/>
        <v>22.348000000000003</v>
      </c>
      <c r="H62" s="144">
        <f t="shared" si="1"/>
        <v>0.0008349906672568545</v>
      </c>
      <c r="I62" s="143">
        <v>4.3</v>
      </c>
      <c r="J62" s="141">
        <v>8.08</v>
      </c>
      <c r="K62" s="142">
        <v>0.22300000000000003</v>
      </c>
      <c r="L62" s="141">
        <v>0.505</v>
      </c>
      <c r="M62" s="140">
        <f t="shared" si="16"/>
        <v>13.108</v>
      </c>
      <c r="N62" s="146">
        <f t="shared" si="17"/>
        <v>0.7049130302105586</v>
      </c>
      <c r="O62" s="145">
        <v>68.315</v>
      </c>
      <c r="P62" s="141">
        <v>80.556</v>
      </c>
      <c r="Q62" s="142">
        <v>6.985999999999999</v>
      </c>
      <c r="R62" s="141">
        <v>3.9650000000000003</v>
      </c>
      <c r="S62" s="140">
        <f t="shared" si="18"/>
        <v>159.82199999999997</v>
      </c>
      <c r="T62" s="144">
        <f t="shared" si="5"/>
        <v>0.0008343726534052215</v>
      </c>
      <c r="U62" s="143">
        <v>85.67999999999999</v>
      </c>
      <c r="V62" s="141">
        <v>79.79</v>
      </c>
      <c r="W62" s="142">
        <v>0.976</v>
      </c>
      <c r="X62" s="141">
        <v>1.8800000000000001</v>
      </c>
      <c r="Y62" s="140">
        <f t="shared" si="19"/>
        <v>168.326</v>
      </c>
      <c r="Z62" s="139">
        <f t="shared" si="20"/>
        <v>-0.05052101279659715</v>
      </c>
    </row>
    <row r="63" spans="1:26" ht="18.75" customHeight="1">
      <c r="A63" s="147" t="s">
        <v>431</v>
      </c>
      <c r="B63" s="374" t="s">
        <v>432</v>
      </c>
      <c r="C63" s="145">
        <v>0</v>
      </c>
      <c r="D63" s="141">
        <v>1.612</v>
      </c>
      <c r="E63" s="142">
        <v>7.026</v>
      </c>
      <c r="F63" s="141">
        <v>12.929</v>
      </c>
      <c r="G63" s="140">
        <f t="shared" si="15"/>
        <v>21.567</v>
      </c>
      <c r="H63" s="144">
        <f t="shared" si="1"/>
        <v>0.0008058100823665912</v>
      </c>
      <c r="I63" s="143">
        <v>1</v>
      </c>
      <c r="J63" s="141">
        <v>8.884</v>
      </c>
      <c r="K63" s="142">
        <v>4.353000000000001</v>
      </c>
      <c r="L63" s="141">
        <v>12.472</v>
      </c>
      <c r="M63" s="140">
        <f t="shared" si="16"/>
        <v>26.709000000000003</v>
      </c>
      <c r="N63" s="146">
        <f t="shared" si="17"/>
        <v>-0.19251937549140752</v>
      </c>
      <c r="O63" s="145">
        <v>0</v>
      </c>
      <c r="P63" s="141">
        <v>11.284</v>
      </c>
      <c r="Q63" s="142">
        <v>42.974000000000004</v>
      </c>
      <c r="R63" s="141">
        <v>55.614000000000004</v>
      </c>
      <c r="S63" s="140">
        <f t="shared" si="18"/>
        <v>109.87200000000001</v>
      </c>
      <c r="T63" s="144">
        <f t="shared" si="5"/>
        <v>0.000573601833132726</v>
      </c>
      <c r="U63" s="143">
        <v>16.009</v>
      </c>
      <c r="V63" s="141">
        <v>83.94400000000002</v>
      </c>
      <c r="W63" s="142">
        <v>29.095999999999997</v>
      </c>
      <c r="X63" s="141">
        <v>62.077</v>
      </c>
      <c r="Y63" s="140">
        <f t="shared" si="19"/>
        <v>191.126</v>
      </c>
      <c r="Z63" s="139">
        <f t="shared" si="20"/>
        <v>-0.425133158230696</v>
      </c>
    </row>
    <row r="64" spans="1:26" ht="18.75" customHeight="1" thickBot="1">
      <c r="A64" s="138" t="s">
        <v>429</v>
      </c>
      <c r="B64" s="375" t="s">
        <v>430</v>
      </c>
      <c r="C64" s="136">
        <v>0</v>
      </c>
      <c r="D64" s="132">
        <v>0</v>
      </c>
      <c r="E64" s="133">
        <v>9.401</v>
      </c>
      <c r="F64" s="132">
        <v>10.604</v>
      </c>
      <c r="G64" s="131">
        <f t="shared" si="15"/>
        <v>20.005</v>
      </c>
      <c r="H64" s="135">
        <f t="shared" si="1"/>
        <v>0.0007474489125860646</v>
      </c>
      <c r="I64" s="134">
        <v>0</v>
      </c>
      <c r="J64" s="132">
        <v>0</v>
      </c>
      <c r="K64" s="133">
        <v>17.398</v>
      </c>
      <c r="L64" s="132">
        <v>18.735</v>
      </c>
      <c r="M64" s="131">
        <f t="shared" si="16"/>
        <v>36.132999999999996</v>
      </c>
      <c r="N64" s="137">
        <f t="shared" si="17"/>
        <v>-0.4463509810976115</v>
      </c>
      <c r="O64" s="136">
        <v>0</v>
      </c>
      <c r="P64" s="132">
        <v>0</v>
      </c>
      <c r="Q64" s="133">
        <v>298.8</v>
      </c>
      <c r="R64" s="132">
        <v>218.80700000000002</v>
      </c>
      <c r="S64" s="131">
        <f t="shared" si="18"/>
        <v>517.607</v>
      </c>
      <c r="T64" s="135">
        <f t="shared" si="5"/>
        <v>0.0027022382776533678</v>
      </c>
      <c r="U64" s="134">
        <v>0</v>
      </c>
      <c r="V64" s="132">
        <v>0</v>
      </c>
      <c r="W64" s="133">
        <v>123.576</v>
      </c>
      <c r="X64" s="132">
        <v>141.928</v>
      </c>
      <c r="Y64" s="131">
        <f t="shared" si="19"/>
        <v>265.504</v>
      </c>
      <c r="Z64" s="130">
        <f t="shared" si="20"/>
        <v>0.9495261841629503</v>
      </c>
    </row>
    <row r="65" spans="1:24" ht="15.75" thickTop="1">
      <c r="A65" s="129" t="s">
        <v>56</v>
      </c>
      <c r="B65" s="129" t="s">
        <v>56</v>
      </c>
      <c r="C65" s="128">
        <v>26.381999999999998</v>
      </c>
      <c r="D65" s="128">
        <v>69.43199999999999</v>
      </c>
      <c r="E65" s="128">
        <v>163.52100000000004</v>
      </c>
      <c r="F65" s="128">
        <v>232.49200000000002</v>
      </c>
      <c r="I65" s="128">
        <v>33.94800000000001</v>
      </c>
      <c r="J65" s="128">
        <v>81.37599999999999</v>
      </c>
      <c r="K65" s="128">
        <v>135.396</v>
      </c>
      <c r="L65" s="128">
        <v>178.76099999999997</v>
      </c>
      <c r="O65" s="128">
        <v>374.568</v>
      </c>
      <c r="P65" s="128">
        <v>754.2400000000001</v>
      </c>
      <c r="Q65" s="128">
        <v>1088.8290000000002</v>
      </c>
      <c r="R65" s="128">
        <v>2205.983999999999</v>
      </c>
      <c r="U65" s="128">
        <v>349.714</v>
      </c>
      <c r="V65" s="128">
        <v>769.9190000000002</v>
      </c>
      <c r="W65" s="128">
        <v>1091.599</v>
      </c>
      <c r="X65" s="128">
        <v>1592.2289999999998</v>
      </c>
    </row>
    <row r="66" spans="1:2" ht="15">
      <c r="A66" s="129" t="s">
        <v>42</v>
      </c>
      <c r="B66" s="129"/>
    </row>
    <row r="67" spans="1:3" ht="15">
      <c r="A67" s="376" t="s">
        <v>125</v>
      </c>
      <c r="B67" s="377"/>
      <c r="C67" s="377"/>
    </row>
  </sheetData>
  <sheetProtection/>
  <mergeCells count="27">
    <mergeCell ref="Y1:Z1"/>
    <mergeCell ref="A3:Z3"/>
    <mergeCell ref="A4:Z4"/>
    <mergeCell ref="A5:A8"/>
    <mergeCell ref="B5:B8"/>
    <mergeCell ref="C5:N5"/>
    <mergeCell ref="O5:Z5"/>
    <mergeCell ref="C6:G6"/>
    <mergeCell ref="H6:H8"/>
    <mergeCell ref="I6:M6"/>
    <mergeCell ref="Z6:Z8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S7:S8"/>
    <mergeCell ref="U7:V7"/>
    <mergeCell ref="W7:X7"/>
    <mergeCell ref="N6:N8"/>
    <mergeCell ref="O6:S6"/>
    <mergeCell ref="T6:T8"/>
    <mergeCell ref="U6:Y6"/>
  </mergeCells>
  <conditionalFormatting sqref="Z65:Z65536 N65:N65536 Z3 N3 N5:N8 Z5:Z8">
    <cfRule type="cellIs" priority="3" dxfId="93" operator="lessThan" stopIfTrue="1">
      <formula>0</formula>
    </cfRule>
  </conditionalFormatting>
  <conditionalFormatting sqref="Z9:Z64 N9:N64">
    <cfRule type="cellIs" priority="4" dxfId="93" operator="lessThan" stopIfTrue="1">
      <formula>0</formula>
    </cfRule>
    <cfRule type="cellIs" priority="5" dxfId="95" operator="greaterThanOrEqual" stopIfTrue="1">
      <formula>0</formula>
    </cfRule>
  </conditionalFormatting>
  <conditionalFormatting sqref="H6:H8">
    <cfRule type="cellIs" priority="2" dxfId="93" operator="lessThan" stopIfTrue="1">
      <formula>0</formula>
    </cfRule>
  </conditionalFormatting>
  <conditionalFormatting sqref="T6:T8">
    <cfRule type="cellIs" priority="1" dxfId="93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0"/>
  </sheetPr>
  <dimension ref="A1:Z25"/>
  <sheetViews>
    <sheetView showGridLines="0" zoomScale="76" zoomScaleNormal="76" zoomScalePageLayoutView="0" workbookViewId="0" topLeftCell="E1">
      <selection activeCell="Y2" sqref="Y2:Z2"/>
    </sheetView>
  </sheetViews>
  <sheetFormatPr defaultColWidth="8.00390625" defaultRowHeight="15"/>
  <cols>
    <col min="1" max="1" width="25.421875" style="128" customWidth="1"/>
    <col min="2" max="2" width="38.140625" style="128" customWidth="1"/>
    <col min="3" max="3" width="11.00390625" style="128" customWidth="1"/>
    <col min="4" max="4" width="12.421875" style="128" bestFit="1" customWidth="1"/>
    <col min="5" max="5" width="8.57421875" style="128" bestFit="1" customWidth="1"/>
    <col min="6" max="6" width="10.57421875" style="128" bestFit="1" customWidth="1"/>
    <col min="7" max="7" width="10.140625" style="128" customWidth="1"/>
    <col min="8" max="8" width="10.7109375" style="128" customWidth="1"/>
    <col min="9" max="10" width="11.57421875" style="128" bestFit="1" customWidth="1"/>
    <col min="11" max="11" width="9.00390625" style="128" bestFit="1" customWidth="1"/>
    <col min="12" max="12" width="10.57421875" style="128" bestFit="1" customWidth="1"/>
    <col min="13" max="13" width="11.57421875" style="128" bestFit="1" customWidth="1"/>
    <col min="14" max="14" width="9.421875" style="128" customWidth="1"/>
    <col min="15" max="15" width="11.57421875" style="128" bestFit="1" customWidth="1"/>
    <col min="16" max="16" width="12.421875" style="128" bestFit="1" customWidth="1"/>
    <col min="17" max="17" width="9.421875" style="128" customWidth="1"/>
    <col min="18" max="18" width="10.57421875" style="128" bestFit="1" customWidth="1"/>
    <col min="19" max="19" width="11.8515625" style="128" customWidth="1"/>
    <col min="20" max="20" width="10.140625" style="128" customWidth="1"/>
    <col min="21" max="22" width="11.57421875" style="128" bestFit="1" customWidth="1"/>
    <col min="23" max="23" width="10.28125" style="128" customWidth="1"/>
    <col min="24" max="24" width="11.28125" style="128" customWidth="1"/>
    <col min="25" max="25" width="11.57421875" style="128" bestFit="1" customWidth="1"/>
    <col min="26" max="26" width="9.8515625" style="128" bestFit="1" customWidth="1"/>
    <col min="27" max="16384" width="8.00390625" style="128" customWidth="1"/>
  </cols>
  <sheetData>
    <row r="1" spans="1:2" ht="21.75" thickBot="1">
      <c r="A1" s="466" t="s">
        <v>28</v>
      </c>
      <c r="B1" s="462"/>
    </row>
    <row r="2" spans="25:26" ht="18.75" thickBot="1">
      <c r="Y2" s="574" t="s">
        <v>28</v>
      </c>
      <c r="Z2" s="575"/>
    </row>
    <row r="3" ht="5.25" customHeight="1" thickBot="1"/>
    <row r="4" spans="1:26" ht="24" customHeight="1" thickTop="1">
      <c r="A4" s="576" t="s">
        <v>126</v>
      </c>
      <c r="B4" s="577"/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  <c r="O4" s="577"/>
      <c r="P4" s="577"/>
      <c r="Q4" s="577"/>
      <c r="R4" s="577"/>
      <c r="S4" s="577"/>
      <c r="T4" s="577"/>
      <c r="U4" s="577"/>
      <c r="V4" s="577"/>
      <c r="W4" s="577"/>
      <c r="X4" s="577"/>
      <c r="Y4" s="577"/>
      <c r="Z4" s="578"/>
    </row>
    <row r="5" spans="1:26" ht="21" customHeight="1" thickBot="1">
      <c r="A5" s="588" t="s">
        <v>45</v>
      </c>
      <c r="B5" s="589"/>
      <c r="C5" s="589"/>
      <c r="D5" s="589"/>
      <c r="E5" s="589"/>
      <c r="F5" s="589"/>
      <c r="G5" s="589"/>
      <c r="H5" s="589"/>
      <c r="I5" s="589"/>
      <c r="J5" s="589"/>
      <c r="K5" s="589"/>
      <c r="L5" s="589"/>
      <c r="M5" s="589"/>
      <c r="N5" s="589"/>
      <c r="O5" s="589"/>
      <c r="P5" s="589"/>
      <c r="Q5" s="589"/>
      <c r="R5" s="589"/>
      <c r="S5" s="589"/>
      <c r="T5" s="589"/>
      <c r="U5" s="589"/>
      <c r="V5" s="589"/>
      <c r="W5" s="589"/>
      <c r="X5" s="589"/>
      <c r="Y5" s="589"/>
      <c r="Z5" s="590"/>
    </row>
    <row r="6" spans="1:26" s="174" customFormat="1" ht="19.5" customHeight="1" thickBot="1" thickTop="1">
      <c r="A6" s="579" t="s">
        <v>121</v>
      </c>
      <c r="B6" s="579" t="s">
        <v>122</v>
      </c>
      <c r="C6" s="565" t="s">
        <v>36</v>
      </c>
      <c r="D6" s="566"/>
      <c r="E6" s="566"/>
      <c r="F6" s="566"/>
      <c r="G6" s="566"/>
      <c r="H6" s="566"/>
      <c r="I6" s="566"/>
      <c r="J6" s="566"/>
      <c r="K6" s="567"/>
      <c r="L6" s="567"/>
      <c r="M6" s="567"/>
      <c r="N6" s="568"/>
      <c r="O6" s="569" t="s">
        <v>35</v>
      </c>
      <c r="P6" s="566"/>
      <c r="Q6" s="566"/>
      <c r="R6" s="566"/>
      <c r="S6" s="566"/>
      <c r="T6" s="566"/>
      <c r="U6" s="566"/>
      <c r="V6" s="566"/>
      <c r="W6" s="566"/>
      <c r="X6" s="566"/>
      <c r="Y6" s="566"/>
      <c r="Z6" s="568"/>
    </row>
    <row r="7" spans="1:26" s="173" customFormat="1" ht="26.25" customHeight="1" thickBot="1">
      <c r="A7" s="580"/>
      <c r="B7" s="580"/>
      <c r="C7" s="665" t="s">
        <v>157</v>
      </c>
      <c r="D7" s="661"/>
      <c r="E7" s="661"/>
      <c r="F7" s="661"/>
      <c r="G7" s="662"/>
      <c r="H7" s="562" t="s">
        <v>34</v>
      </c>
      <c r="I7" s="665" t="s">
        <v>158</v>
      </c>
      <c r="J7" s="661"/>
      <c r="K7" s="661"/>
      <c r="L7" s="661"/>
      <c r="M7" s="662"/>
      <c r="N7" s="562" t="s">
        <v>33</v>
      </c>
      <c r="O7" s="660" t="s">
        <v>159</v>
      </c>
      <c r="P7" s="661"/>
      <c r="Q7" s="661"/>
      <c r="R7" s="661"/>
      <c r="S7" s="662"/>
      <c r="T7" s="562" t="s">
        <v>34</v>
      </c>
      <c r="U7" s="660" t="s">
        <v>160</v>
      </c>
      <c r="V7" s="661"/>
      <c r="W7" s="661"/>
      <c r="X7" s="661"/>
      <c r="Y7" s="662"/>
      <c r="Z7" s="562" t="s">
        <v>33</v>
      </c>
    </row>
    <row r="8" spans="1:26" s="168" customFormat="1" ht="26.25" customHeight="1">
      <c r="A8" s="581"/>
      <c r="B8" s="581"/>
      <c r="C8" s="585" t="s">
        <v>22</v>
      </c>
      <c r="D8" s="586"/>
      <c r="E8" s="583" t="s">
        <v>21</v>
      </c>
      <c r="F8" s="584"/>
      <c r="G8" s="570" t="s">
        <v>17</v>
      </c>
      <c r="H8" s="563"/>
      <c r="I8" s="585" t="s">
        <v>22</v>
      </c>
      <c r="J8" s="586"/>
      <c r="K8" s="583" t="s">
        <v>21</v>
      </c>
      <c r="L8" s="584"/>
      <c r="M8" s="570" t="s">
        <v>17</v>
      </c>
      <c r="N8" s="563"/>
      <c r="O8" s="586" t="s">
        <v>22</v>
      </c>
      <c r="P8" s="586"/>
      <c r="Q8" s="591" t="s">
        <v>21</v>
      </c>
      <c r="R8" s="586"/>
      <c r="S8" s="570" t="s">
        <v>17</v>
      </c>
      <c r="T8" s="563"/>
      <c r="U8" s="592" t="s">
        <v>22</v>
      </c>
      <c r="V8" s="584"/>
      <c r="W8" s="583" t="s">
        <v>21</v>
      </c>
      <c r="X8" s="587"/>
      <c r="Y8" s="570" t="s">
        <v>17</v>
      </c>
      <c r="Z8" s="563"/>
    </row>
    <row r="9" spans="1:26" s="168" customFormat="1" ht="31.5" thickBot="1">
      <c r="A9" s="582"/>
      <c r="B9" s="582"/>
      <c r="C9" s="171" t="s">
        <v>19</v>
      </c>
      <c r="D9" s="169" t="s">
        <v>18</v>
      </c>
      <c r="E9" s="170" t="s">
        <v>19</v>
      </c>
      <c r="F9" s="169" t="s">
        <v>18</v>
      </c>
      <c r="G9" s="571"/>
      <c r="H9" s="564"/>
      <c r="I9" s="171" t="s">
        <v>19</v>
      </c>
      <c r="J9" s="169" t="s">
        <v>18</v>
      </c>
      <c r="K9" s="170" t="s">
        <v>19</v>
      </c>
      <c r="L9" s="169" t="s">
        <v>18</v>
      </c>
      <c r="M9" s="571"/>
      <c r="N9" s="564"/>
      <c r="O9" s="172" t="s">
        <v>19</v>
      </c>
      <c r="P9" s="169" t="s">
        <v>18</v>
      </c>
      <c r="Q9" s="170" t="s">
        <v>19</v>
      </c>
      <c r="R9" s="169" t="s">
        <v>18</v>
      </c>
      <c r="S9" s="571"/>
      <c r="T9" s="564"/>
      <c r="U9" s="171" t="s">
        <v>19</v>
      </c>
      <c r="V9" s="169" t="s">
        <v>18</v>
      </c>
      <c r="W9" s="170" t="s">
        <v>19</v>
      </c>
      <c r="X9" s="169" t="s">
        <v>18</v>
      </c>
      <c r="Y9" s="571"/>
      <c r="Z9" s="564"/>
    </row>
    <row r="10" spans="1:26" s="157" customFormat="1" ht="18" customHeight="1" thickBot="1" thickTop="1">
      <c r="A10" s="167" t="s">
        <v>24</v>
      </c>
      <c r="B10" s="372"/>
      <c r="C10" s="166">
        <f>SUM(C11:C22)</f>
        <v>417282</v>
      </c>
      <c r="D10" s="160">
        <f>SUM(D11:D22)</f>
        <v>404639</v>
      </c>
      <c r="E10" s="161">
        <f>SUM(E11:E22)</f>
        <v>3326</v>
      </c>
      <c r="F10" s="160">
        <f>SUM(F11:F22)</f>
        <v>3573</v>
      </c>
      <c r="G10" s="159">
        <f aca="true" t="shared" si="0" ref="G10:G19">SUM(C10:F10)</f>
        <v>828820</v>
      </c>
      <c r="H10" s="163">
        <f aca="true" t="shared" si="1" ref="H10:H22">G10/$G$10</f>
        <v>1</v>
      </c>
      <c r="I10" s="162">
        <f>SUM(I11:I22)</f>
        <v>363478</v>
      </c>
      <c r="J10" s="160">
        <f>SUM(J11:J22)</f>
        <v>345237</v>
      </c>
      <c r="K10" s="161">
        <f>SUM(K11:K22)</f>
        <v>848</v>
      </c>
      <c r="L10" s="160">
        <f>SUM(L11:L22)</f>
        <v>1040</v>
      </c>
      <c r="M10" s="159">
        <f aca="true" t="shared" si="2" ref="M10:M22">SUM(I10:L10)</f>
        <v>710603</v>
      </c>
      <c r="N10" s="165">
        <f aca="true" t="shared" si="3" ref="N10:N19">IF(ISERROR(G10/M10-1),"         /0",(G10/M10-1))</f>
        <v>0.16636152675966742</v>
      </c>
      <c r="O10" s="164">
        <f>SUM(O11:O22)</f>
        <v>2902894</v>
      </c>
      <c r="P10" s="160">
        <f>SUM(P11:P22)</f>
        <v>2831860</v>
      </c>
      <c r="Q10" s="161">
        <f>SUM(Q11:Q22)</f>
        <v>32431</v>
      </c>
      <c r="R10" s="160">
        <f>SUM(R11:R22)</f>
        <v>33488</v>
      </c>
      <c r="S10" s="159">
        <f aca="true" t="shared" si="4" ref="S10:S19">SUM(O10:R10)</f>
        <v>5800673</v>
      </c>
      <c r="T10" s="163">
        <f aca="true" t="shared" si="5" ref="T10:T22">S10/$S$10</f>
        <v>1</v>
      </c>
      <c r="U10" s="162">
        <f>SUM(U11:U22)</f>
        <v>2570035</v>
      </c>
      <c r="V10" s="160">
        <f>SUM(V11:V22)</f>
        <v>2482676</v>
      </c>
      <c r="W10" s="161">
        <f>SUM(W11:W22)</f>
        <v>20028</v>
      </c>
      <c r="X10" s="160">
        <f>SUM(X11:X22)</f>
        <v>18169</v>
      </c>
      <c r="Y10" s="159">
        <f aca="true" t="shared" si="6" ref="Y10:Y19">SUM(U10:X10)</f>
        <v>5090908</v>
      </c>
      <c r="Z10" s="158">
        <f>IF(ISERROR(S10/Y10-1),"         /0",(S10/Y10-1))</f>
        <v>0.13941815487531883</v>
      </c>
    </row>
    <row r="11" spans="1:26" ht="21" customHeight="1" thickTop="1">
      <c r="A11" s="156" t="s">
        <v>364</v>
      </c>
      <c r="B11" s="373" t="s">
        <v>365</v>
      </c>
      <c r="C11" s="154">
        <v>279712</v>
      </c>
      <c r="D11" s="150">
        <v>279783</v>
      </c>
      <c r="E11" s="151">
        <v>1384</v>
      </c>
      <c r="F11" s="150">
        <v>1572</v>
      </c>
      <c r="G11" s="149">
        <f t="shared" si="0"/>
        <v>562451</v>
      </c>
      <c r="H11" s="153">
        <f t="shared" si="1"/>
        <v>0.6786165874375618</v>
      </c>
      <c r="I11" s="152">
        <v>240342</v>
      </c>
      <c r="J11" s="150">
        <v>232223</v>
      </c>
      <c r="K11" s="151">
        <v>730</v>
      </c>
      <c r="L11" s="150">
        <v>774</v>
      </c>
      <c r="M11" s="149">
        <f t="shared" si="2"/>
        <v>474069</v>
      </c>
      <c r="N11" s="155">
        <f t="shared" si="3"/>
        <v>0.1864327766633127</v>
      </c>
      <c r="O11" s="154">
        <v>1932078</v>
      </c>
      <c r="P11" s="150">
        <v>1916488</v>
      </c>
      <c r="Q11" s="151">
        <v>16991</v>
      </c>
      <c r="R11" s="150">
        <v>17931</v>
      </c>
      <c r="S11" s="149">
        <f t="shared" si="4"/>
        <v>3883488</v>
      </c>
      <c r="T11" s="153">
        <f t="shared" si="5"/>
        <v>0.6694892127172141</v>
      </c>
      <c r="U11" s="152">
        <v>1710368</v>
      </c>
      <c r="V11" s="150">
        <v>1666630</v>
      </c>
      <c r="W11" s="151">
        <v>7428</v>
      </c>
      <c r="X11" s="150">
        <v>7305</v>
      </c>
      <c r="Y11" s="149">
        <f t="shared" si="6"/>
        <v>3391731</v>
      </c>
      <c r="Z11" s="148">
        <f aca="true" t="shared" si="7" ref="Z11:Z19">IF(ISERROR(S11/Y11-1),"         /0",IF(S11/Y11&gt;5,"  *  ",(S11/Y11-1)))</f>
        <v>0.1449870287472681</v>
      </c>
    </row>
    <row r="12" spans="1:26" ht="21" customHeight="1">
      <c r="A12" s="147" t="s">
        <v>366</v>
      </c>
      <c r="B12" s="374" t="s">
        <v>367</v>
      </c>
      <c r="C12" s="145">
        <v>51273</v>
      </c>
      <c r="D12" s="141">
        <v>45184</v>
      </c>
      <c r="E12" s="142">
        <v>530</v>
      </c>
      <c r="F12" s="141">
        <v>557</v>
      </c>
      <c r="G12" s="140">
        <f t="shared" si="0"/>
        <v>97544</v>
      </c>
      <c r="H12" s="144">
        <f t="shared" si="1"/>
        <v>0.11769021017832582</v>
      </c>
      <c r="I12" s="143">
        <v>44347</v>
      </c>
      <c r="J12" s="141">
        <v>38334</v>
      </c>
      <c r="K12" s="142">
        <v>17</v>
      </c>
      <c r="L12" s="141">
        <v>14</v>
      </c>
      <c r="M12" s="149">
        <f t="shared" si="2"/>
        <v>82712</v>
      </c>
      <c r="N12" s="146">
        <f t="shared" si="3"/>
        <v>0.17932101750652873</v>
      </c>
      <c r="O12" s="145">
        <v>343094</v>
      </c>
      <c r="P12" s="141">
        <v>331572</v>
      </c>
      <c r="Q12" s="142">
        <v>6104</v>
      </c>
      <c r="R12" s="141">
        <v>5922</v>
      </c>
      <c r="S12" s="140">
        <f t="shared" si="4"/>
        <v>686692</v>
      </c>
      <c r="T12" s="144">
        <f t="shared" si="5"/>
        <v>0.11838143608508875</v>
      </c>
      <c r="U12" s="143">
        <v>298053</v>
      </c>
      <c r="V12" s="141">
        <v>284661</v>
      </c>
      <c r="W12" s="142">
        <v>1196</v>
      </c>
      <c r="X12" s="141">
        <v>902</v>
      </c>
      <c r="Y12" s="140">
        <f t="shared" si="6"/>
        <v>584812</v>
      </c>
      <c r="Z12" s="139">
        <f t="shared" si="7"/>
        <v>0.17420983153560465</v>
      </c>
    </row>
    <row r="13" spans="1:26" ht="21" customHeight="1">
      <c r="A13" s="147" t="s">
        <v>368</v>
      </c>
      <c r="B13" s="374" t="s">
        <v>369</v>
      </c>
      <c r="C13" s="145">
        <v>39298</v>
      </c>
      <c r="D13" s="141">
        <v>36114</v>
      </c>
      <c r="E13" s="142">
        <v>867</v>
      </c>
      <c r="F13" s="141">
        <v>927</v>
      </c>
      <c r="G13" s="140">
        <f t="shared" si="0"/>
        <v>77206</v>
      </c>
      <c r="H13" s="144">
        <f t="shared" si="1"/>
        <v>0.09315170965951594</v>
      </c>
      <c r="I13" s="143">
        <v>33213</v>
      </c>
      <c r="J13" s="141">
        <v>31434</v>
      </c>
      <c r="K13" s="142">
        <v>3</v>
      </c>
      <c r="L13" s="141">
        <v>2</v>
      </c>
      <c r="M13" s="149">
        <f t="shared" si="2"/>
        <v>64652</v>
      </c>
      <c r="N13" s="146">
        <f t="shared" si="3"/>
        <v>0.19417806100352664</v>
      </c>
      <c r="O13" s="145">
        <v>257813</v>
      </c>
      <c r="P13" s="141">
        <v>233133</v>
      </c>
      <c r="Q13" s="142">
        <v>5777</v>
      </c>
      <c r="R13" s="141">
        <v>5822</v>
      </c>
      <c r="S13" s="140">
        <f t="shared" si="4"/>
        <v>502545</v>
      </c>
      <c r="T13" s="144">
        <f t="shared" si="5"/>
        <v>0.08663563693385233</v>
      </c>
      <c r="U13" s="143">
        <v>233935</v>
      </c>
      <c r="V13" s="141">
        <v>213981</v>
      </c>
      <c r="W13" s="142">
        <v>301</v>
      </c>
      <c r="X13" s="141">
        <v>345</v>
      </c>
      <c r="Y13" s="140">
        <f t="shared" si="6"/>
        <v>448562</v>
      </c>
      <c r="Z13" s="139">
        <f t="shared" si="7"/>
        <v>0.120346797098283</v>
      </c>
    </row>
    <row r="14" spans="1:26" ht="21" customHeight="1">
      <c r="A14" s="147" t="s">
        <v>370</v>
      </c>
      <c r="B14" s="374" t="s">
        <v>371</v>
      </c>
      <c r="C14" s="145">
        <v>15798</v>
      </c>
      <c r="D14" s="141">
        <v>15446</v>
      </c>
      <c r="E14" s="142">
        <v>11</v>
      </c>
      <c r="F14" s="141">
        <v>10</v>
      </c>
      <c r="G14" s="140">
        <f>SUM(C14:F14)</f>
        <v>31265</v>
      </c>
      <c r="H14" s="144">
        <f t="shared" si="1"/>
        <v>0.037722303998455636</v>
      </c>
      <c r="I14" s="143">
        <v>14892</v>
      </c>
      <c r="J14" s="141">
        <v>14988</v>
      </c>
      <c r="K14" s="142">
        <v>1</v>
      </c>
      <c r="L14" s="141">
        <v>2</v>
      </c>
      <c r="M14" s="149">
        <f>SUM(I14:L14)</f>
        <v>29883</v>
      </c>
      <c r="N14" s="146">
        <f>IF(ISERROR(G14/M14-1),"         /0",(G14/M14-1))</f>
        <v>0.046247030083994334</v>
      </c>
      <c r="O14" s="145">
        <v>128697</v>
      </c>
      <c r="P14" s="141">
        <v>129566</v>
      </c>
      <c r="Q14" s="142">
        <v>157</v>
      </c>
      <c r="R14" s="141">
        <v>116</v>
      </c>
      <c r="S14" s="140">
        <f>SUM(O14:R14)</f>
        <v>258536</v>
      </c>
      <c r="T14" s="144">
        <f t="shared" si="5"/>
        <v>0.04457000075680874</v>
      </c>
      <c r="U14" s="143">
        <v>105354</v>
      </c>
      <c r="V14" s="141">
        <v>108469</v>
      </c>
      <c r="W14" s="142">
        <v>3365</v>
      </c>
      <c r="X14" s="141">
        <v>2631</v>
      </c>
      <c r="Y14" s="140">
        <f>SUM(U14:X14)</f>
        <v>219819</v>
      </c>
      <c r="Z14" s="139">
        <f>IF(ISERROR(S14/Y14-1),"         /0",IF(S14/Y14&gt;5,"  *  ",(S14/Y14-1)))</f>
        <v>0.17613127163711972</v>
      </c>
    </row>
    <row r="15" spans="1:26" ht="21" customHeight="1">
      <c r="A15" s="147" t="s">
        <v>372</v>
      </c>
      <c r="B15" s="374" t="s">
        <v>373</v>
      </c>
      <c r="C15" s="145">
        <v>10473</v>
      </c>
      <c r="D15" s="141">
        <v>10169</v>
      </c>
      <c r="E15" s="142">
        <v>0</v>
      </c>
      <c r="F15" s="141">
        <v>2</v>
      </c>
      <c r="G15" s="140">
        <f t="shared" si="0"/>
        <v>20644</v>
      </c>
      <c r="H15" s="144">
        <f t="shared" si="1"/>
        <v>0.024907700103761976</v>
      </c>
      <c r="I15" s="143">
        <v>10136</v>
      </c>
      <c r="J15" s="141">
        <v>9566</v>
      </c>
      <c r="K15" s="142">
        <v>3</v>
      </c>
      <c r="L15" s="141"/>
      <c r="M15" s="149">
        <f t="shared" si="2"/>
        <v>19705</v>
      </c>
      <c r="N15" s="146">
        <f t="shared" si="3"/>
        <v>0.04765287997970069</v>
      </c>
      <c r="O15" s="145">
        <v>81409</v>
      </c>
      <c r="P15" s="141">
        <v>77823</v>
      </c>
      <c r="Q15" s="142">
        <v>191</v>
      </c>
      <c r="R15" s="141">
        <v>284</v>
      </c>
      <c r="S15" s="140">
        <f t="shared" si="4"/>
        <v>159707</v>
      </c>
      <c r="T15" s="144">
        <f t="shared" si="5"/>
        <v>0.02753249493636342</v>
      </c>
      <c r="U15" s="143">
        <v>76662</v>
      </c>
      <c r="V15" s="141">
        <v>73728</v>
      </c>
      <c r="W15" s="142">
        <v>177</v>
      </c>
      <c r="X15" s="141">
        <v>174</v>
      </c>
      <c r="Y15" s="140">
        <f t="shared" si="6"/>
        <v>150741</v>
      </c>
      <c r="Z15" s="139">
        <f t="shared" si="7"/>
        <v>0.05947950458070461</v>
      </c>
    </row>
    <row r="16" spans="1:26" ht="21" customHeight="1">
      <c r="A16" s="147" t="s">
        <v>380</v>
      </c>
      <c r="B16" s="374" t="s">
        <v>381</v>
      </c>
      <c r="C16" s="145">
        <v>7368</v>
      </c>
      <c r="D16" s="141">
        <v>6773</v>
      </c>
      <c r="E16" s="142">
        <v>32</v>
      </c>
      <c r="F16" s="141">
        <v>13</v>
      </c>
      <c r="G16" s="140">
        <f>SUM(C16:F16)</f>
        <v>14186</v>
      </c>
      <c r="H16" s="144">
        <f t="shared" si="1"/>
        <v>0.017115899712844766</v>
      </c>
      <c r="I16" s="143">
        <v>6830</v>
      </c>
      <c r="J16" s="141">
        <v>6524</v>
      </c>
      <c r="K16" s="142">
        <v>1</v>
      </c>
      <c r="L16" s="141">
        <v>4</v>
      </c>
      <c r="M16" s="140">
        <f t="shared" si="2"/>
        <v>13359</v>
      </c>
      <c r="N16" s="146">
        <f>IF(ISERROR(G16/M16-1),"         /0",(G16/M16-1))</f>
        <v>0.061905831274795986</v>
      </c>
      <c r="O16" s="145">
        <v>54674</v>
      </c>
      <c r="P16" s="141">
        <v>48252</v>
      </c>
      <c r="Q16" s="142">
        <v>84</v>
      </c>
      <c r="R16" s="141">
        <v>113</v>
      </c>
      <c r="S16" s="140">
        <f>SUM(O16:R16)</f>
        <v>103123</v>
      </c>
      <c r="T16" s="144">
        <f t="shared" si="5"/>
        <v>0.017777764752469238</v>
      </c>
      <c r="U16" s="143">
        <v>45880</v>
      </c>
      <c r="V16" s="141">
        <v>43424</v>
      </c>
      <c r="W16" s="142">
        <v>165</v>
      </c>
      <c r="X16" s="141">
        <v>84</v>
      </c>
      <c r="Y16" s="140">
        <f>SUM(U16:X16)</f>
        <v>89553</v>
      </c>
      <c r="Z16" s="139">
        <f>IF(ISERROR(S16/Y16-1),"         /0",IF(S16/Y16&gt;5,"  *  ",(S16/Y16-1)))</f>
        <v>0.1515303786584481</v>
      </c>
    </row>
    <row r="17" spans="1:26" ht="21" customHeight="1">
      <c r="A17" s="147" t="s">
        <v>374</v>
      </c>
      <c r="B17" s="374" t="s">
        <v>375</v>
      </c>
      <c r="C17" s="145">
        <v>3596</v>
      </c>
      <c r="D17" s="141">
        <v>3137</v>
      </c>
      <c r="E17" s="142">
        <v>2</v>
      </c>
      <c r="F17" s="141">
        <v>2</v>
      </c>
      <c r="G17" s="140">
        <f>SUM(C17:F17)</f>
        <v>6737</v>
      </c>
      <c r="H17" s="144">
        <f>G17/$G$10</f>
        <v>0.008128423541902947</v>
      </c>
      <c r="I17" s="143">
        <v>3255</v>
      </c>
      <c r="J17" s="141">
        <v>3064</v>
      </c>
      <c r="K17" s="142"/>
      <c r="L17" s="141"/>
      <c r="M17" s="140">
        <f>SUM(I17:L17)</f>
        <v>6319</v>
      </c>
      <c r="N17" s="146">
        <f>IF(ISERROR(G17/M17-1),"         /0",(G17/M17-1))</f>
        <v>0.06614970723215707</v>
      </c>
      <c r="O17" s="145">
        <v>27743</v>
      </c>
      <c r="P17" s="141">
        <v>25665</v>
      </c>
      <c r="Q17" s="142">
        <v>21</v>
      </c>
      <c r="R17" s="141">
        <v>39</v>
      </c>
      <c r="S17" s="140">
        <f>SUM(O17:R17)</f>
        <v>53468</v>
      </c>
      <c r="T17" s="144">
        <f>S17/$S$10</f>
        <v>0.00921755113587682</v>
      </c>
      <c r="U17" s="143">
        <v>24692</v>
      </c>
      <c r="V17" s="141">
        <v>23260</v>
      </c>
      <c r="W17" s="142">
        <v>7</v>
      </c>
      <c r="X17" s="141">
        <v>52</v>
      </c>
      <c r="Y17" s="140">
        <f>SUM(U17:X17)</f>
        <v>48011</v>
      </c>
      <c r="Z17" s="139">
        <f>IF(ISERROR(S17/Y17-1),"         /0",IF(S17/Y17&gt;5,"  *  ",(S17/Y17-1)))</f>
        <v>0.11366145258378291</v>
      </c>
    </row>
    <row r="18" spans="1:26" ht="21" customHeight="1">
      <c r="A18" s="147" t="s">
        <v>376</v>
      </c>
      <c r="B18" s="374" t="s">
        <v>377</v>
      </c>
      <c r="C18" s="145">
        <v>3051</v>
      </c>
      <c r="D18" s="141">
        <v>2278</v>
      </c>
      <c r="E18" s="142">
        <v>484</v>
      </c>
      <c r="F18" s="141">
        <v>478</v>
      </c>
      <c r="G18" s="140">
        <f t="shared" si="0"/>
        <v>6291</v>
      </c>
      <c r="H18" s="144">
        <f t="shared" si="1"/>
        <v>0.007590309114162303</v>
      </c>
      <c r="I18" s="143">
        <v>3629</v>
      </c>
      <c r="J18" s="141">
        <v>3069</v>
      </c>
      <c r="K18" s="142">
        <v>57</v>
      </c>
      <c r="L18" s="141">
        <v>206</v>
      </c>
      <c r="M18" s="140">
        <f t="shared" si="2"/>
        <v>6961</v>
      </c>
      <c r="N18" s="146">
        <f t="shared" si="3"/>
        <v>-0.09625053871570177</v>
      </c>
      <c r="O18" s="145">
        <v>24032</v>
      </c>
      <c r="P18" s="141">
        <v>20485</v>
      </c>
      <c r="Q18" s="142">
        <v>2954</v>
      </c>
      <c r="R18" s="141">
        <v>3100</v>
      </c>
      <c r="S18" s="140">
        <f t="shared" si="4"/>
        <v>50571</v>
      </c>
      <c r="T18" s="144">
        <f t="shared" si="5"/>
        <v>0.008718126327755418</v>
      </c>
      <c r="U18" s="143">
        <v>26407</v>
      </c>
      <c r="V18" s="141">
        <v>23263</v>
      </c>
      <c r="W18" s="142">
        <v>6578</v>
      </c>
      <c r="X18" s="141">
        <v>6062</v>
      </c>
      <c r="Y18" s="140">
        <f t="shared" si="6"/>
        <v>62310</v>
      </c>
      <c r="Z18" s="139">
        <f t="shared" si="7"/>
        <v>-0.18839672604718338</v>
      </c>
    </row>
    <row r="19" spans="1:26" ht="21" customHeight="1">
      <c r="A19" s="147" t="s">
        <v>395</v>
      </c>
      <c r="B19" s="374" t="s">
        <v>396</v>
      </c>
      <c r="C19" s="145">
        <v>2562</v>
      </c>
      <c r="D19" s="141">
        <v>2210</v>
      </c>
      <c r="E19" s="142">
        <v>0</v>
      </c>
      <c r="F19" s="141">
        <v>3</v>
      </c>
      <c r="G19" s="140">
        <f t="shared" si="0"/>
        <v>4775</v>
      </c>
      <c r="H19" s="144">
        <f t="shared" si="1"/>
        <v>0.005761202673680655</v>
      </c>
      <c r="I19" s="143">
        <v>2572</v>
      </c>
      <c r="J19" s="141">
        <v>2273</v>
      </c>
      <c r="K19" s="142"/>
      <c r="L19" s="141"/>
      <c r="M19" s="140">
        <f t="shared" si="2"/>
        <v>4845</v>
      </c>
      <c r="N19" s="146">
        <f t="shared" si="3"/>
        <v>-0.014447884416924683</v>
      </c>
      <c r="O19" s="145">
        <v>20173</v>
      </c>
      <c r="P19" s="141">
        <v>18105</v>
      </c>
      <c r="Q19" s="142">
        <v>7</v>
      </c>
      <c r="R19" s="141">
        <v>20</v>
      </c>
      <c r="S19" s="140">
        <f t="shared" si="4"/>
        <v>38305</v>
      </c>
      <c r="T19" s="144">
        <f t="shared" si="5"/>
        <v>0.0066035441060028725</v>
      </c>
      <c r="U19" s="143">
        <v>17456</v>
      </c>
      <c r="V19" s="141">
        <v>16343</v>
      </c>
      <c r="W19" s="142">
        <v>9</v>
      </c>
      <c r="X19" s="141">
        <v>11</v>
      </c>
      <c r="Y19" s="140">
        <f t="shared" si="6"/>
        <v>33819</v>
      </c>
      <c r="Z19" s="139">
        <f t="shared" si="7"/>
        <v>0.13264732842484994</v>
      </c>
    </row>
    <row r="20" spans="1:26" ht="21" customHeight="1">
      <c r="A20" s="147" t="s">
        <v>384</v>
      </c>
      <c r="B20" s="374" t="s">
        <v>385</v>
      </c>
      <c r="C20" s="145">
        <v>1630</v>
      </c>
      <c r="D20" s="141">
        <v>1425</v>
      </c>
      <c r="E20" s="142">
        <v>0</v>
      </c>
      <c r="F20" s="141">
        <v>0</v>
      </c>
      <c r="G20" s="140">
        <f>SUM(C20:F20)</f>
        <v>3055</v>
      </c>
      <c r="H20" s="144">
        <f t="shared" si="1"/>
        <v>0.003685963176564272</v>
      </c>
      <c r="I20" s="143">
        <v>1371</v>
      </c>
      <c r="J20" s="141">
        <v>1134</v>
      </c>
      <c r="K20" s="142"/>
      <c r="L20" s="141">
        <v>0</v>
      </c>
      <c r="M20" s="149">
        <f t="shared" si="2"/>
        <v>2505</v>
      </c>
      <c r="N20" s="146">
        <f>IF(ISERROR(G20/M20-1),"         /0",(G20/M20-1))</f>
        <v>0.219560878243513</v>
      </c>
      <c r="O20" s="145">
        <v>10309</v>
      </c>
      <c r="P20" s="141">
        <v>10036</v>
      </c>
      <c r="Q20" s="142">
        <v>6</v>
      </c>
      <c r="R20" s="141">
        <v>2</v>
      </c>
      <c r="S20" s="140">
        <f>SUM(O20:R20)</f>
        <v>20353</v>
      </c>
      <c r="T20" s="144">
        <f t="shared" si="5"/>
        <v>0.0035087307972712822</v>
      </c>
      <c r="U20" s="143">
        <v>10598</v>
      </c>
      <c r="V20" s="141">
        <v>10338</v>
      </c>
      <c r="W20" s="142">
        <v>60</v>
      </c>
      <c r="X20" s="141">
        <v>60</v>
      </c>
      <c r="Y20" s="140">
        <f>SUM(U20:X20)</f>
        <v>21056</v>
      </c>
      <c r="Z20" s="139">
        <f>IF(ISERROR(S20/Y20-1),"         /0",IF(S20/Y20&gt;5,"  *  ",(S20/Y20-1)))</f>
        <v>-0.03338715805471126</v>
      </c>
    </row>
    <row r="21" spans="1:26" ht="21" customHeight="1">
      <c r="A21" s="147" t="s">
        <v>409</v>
      </c>
      <c r="B21" s="374" t="s">
        <v>410</v>
      </c>
      <c r="C21" s="145">
        <v>549</v>
      </c>
      <c r="D21" s="141">
        <v>461</v>
      </c>
      <c r="E21" s="142">
        <v>1</v>
      </c>
      <c r="F21" s="141">
        <v>1</v>
      </c>
      <c r="G21" s="140">
        <f>SUM(C21:F21)</f>
        <v>1012</v>
      </c>
      <c r="H21" s="144">
        <f t="shared" si="1"/>
        <v>0.0012210130064428948</v>
      </c>
      <c r="I21" s="143">
        <v>626</v>
      </c>
      <c r="J21" s="141">
        <v>612</v>
      </c>
      <c r="K21" s="142"/>
      <c r="L21" s="141"/>
      <c r="M21" s="149">
        <f t="shared" si="2"/>
        <v>1238</v>
      </c>
      <c r="N21" s="146">
        <f>IF(ISERROR(G21/M21-1),"         /0",(G21/M21-1))</f>
        <v>-0.1825525040387722</v>
      </c>
      <c r="O21" s="145">
        <v>5088</v>
      </c>
      <c r="P21" s="141">
        <v>4289</v>
      </c>
      <c r="Q21" s="142">
        <v>4</v>
      </c>
      <c r="R21" s="141">
        <v>14</v>
      </c>
      <c r="S21" s="140">
        <f>SUM(O21:R21)</f>
        <v>9395</v>
      </c>
      <c r="T21" s="144">
        <f t="shared" si="5"/>
        <v>0.001619639652157603</v>
      </c>
      <c r="U21" s="143">
        <v>4100</v>
      </c>
      <c r="V21" s="141">
        <v>3100</v>
      </c>
      <c r="W21" s="142">
        <v>12</v>
      </c>
      <c r="X21" s="141">
        <v>7</v>
      </c>
      <c r="Y21" s="140">
        <f>SUM(U21:X21)</f>
        <v>7219</v>
      </c>
      <c r="Z21" s="139">
        <f>IF(ISERROR(S21/Y21-1),"         /0",IF(S21/Y21&gt;5,"  *  ",(S21/Y21-1)))</f>
        <v>0.30142679041418474</v>
      </c>
    </row>
    <row r="22" spans="1:26" ht="21" customHeight="1" thickBot="1">
      <c r="A22" s="138" t="s">
        <v>56</v>
      </c>
      <c r="B22" s="375"/>
      <c r="C22" s="136">
        <v>1972</v>
      </c>
      <c r="D22" s="132">
        <v>1659</v>
      </c>
      <c r="E22" s="133">
        <v>15</v>
      </c>
      <c r="F22" s="132">
        <v>8</v>
      </c>
      <c r="G22" s="131">
        <f>SUM(C22:F22)</f>
        <v>3654</v>
      </c>
      <c r="H22" s="135">
        <f t="shared" si="1"/>
        <v>0.0044086773967809655</v>
      </c>
      <c r="I22" s="134">
        <v>2265</v>
      </c>
      <c r="J22" s="132">
        <v>2016</v>
      </c>
      <c r="K22" s="133">
        <v>36</v>
      </c>
      <c r="L22" s="132">
        <v>38</v>
      </c>
      <c r="M22" s="433">
        <f t="shared" si="2"/>
        <v>4355</v>
      </c>
      <c r="N22" s="137">
        <f>IF(ISERROR(G22/M22-1),"         /0",(G22/M22-1))</f>
        <v>-0.1609644087256028</v>
      </c>
      <c r="O22" s="136">
        <v>17784</v>
      </c>
      <c r="P22" s="132">
        <v>16446</v>
      </c>
      <c r="Q22" s="133">
        <v>135</v>
      </c>
      <c r="R22" s="132">
        <v>125</v>
      </c>
      <c r="S22" s="131">
        <f>SUM(O22:R22)</f>
        <v>34490</v>
      </c>
      <c r="T22" s="135">
        <f t="shared" si="5"/>
        <v>0.0059458617991395134</v>
      </c>
      <c r="U22" s="134">
        <v>16530</v>
      </c>
      <c r="V22" s="132">
        <v>15479</v>
      </c>
      <c r="W22" s="133">
        <v>730</v>
      </c>
      <c r="X22" s="132">
        <v>536</v>
      </c>
      <c r="Y22" s="131">
        <f>SUM(U22:X22)</f>
        <v>33275</v>
      </c>
      <c r="Z22" s="130">
        <f>IF(ISERROR(S22/Y22-1),"         /0",IF(S22/Y22&gt;5,"  *  ",(S22/Y22-1)))</f>
        <v>0.03651389932381677</v>
      </c>
    </row>
    <row r="23" spans="1:2" ht="15.75" thickTop="1">
      <c r="A23" s="129" t="s">
        <v>43</v>
      </c>
      <c r="B23" s="129"/>
    </row>
    <row r="24" spans="1:2" ht="15">
      <c r="A24" s="129" t="s">
        <v>42</v>
      </c>
      <c r="B24" s="129"/>
    </row>
    <row r="25" spans="1:3" ht="15">
      <c r="A25" s="376" t="s">
        <v>123</v>
      </c>
      <c r="B25" s="377"/>
      <c r="C25" s="377"/>
    </row>
  </sheetData>
  <sheetProtection/>
  <mergeCells count="27">
    <mergeCell ref="B6:B9"/>
    <mergeCell ref="C6:N6"/>
    <mergeCell ref="O6:Z6"/>
    <mergeCell ref="C7:G7"/>
    <mergeCell ref="H7:H9"/>
    <mergeCell ref="I7:M7"/>
    <mergeCell ref="Z7:Z9"/>
    <mergeCell ref="C8:D8"/>
    <mergeCell ref="E8:F8"/>
    <mergeCell ref="G8:G9"/>
    <mergeCell ref="I8:J8"/>
    <mergeCell ref="K8:L8"/>
    <mergeCell ref="Y8:Y9"/>
    <mergeCell ref="M8:M9"/>
    <mergeCell ref="O8:P8"/>
    <mergeCell ref="Q8:R8"/>
    <mergeCell ref="S8:S9"/>
    <mergeCell ref="Y2:Z2"/>
    <mergeCell ref="U8:V8"/>
    <mergeCell ref="W8:X8"/>
    <mergeCell ref="N7:N9"/>
    <mergeCell ref="O7:S7"/>
    <mergeCell ref="T7:T9"/>
    <mergeCell ref="U7:Y7"/>
    <mergeCell ref="A4:Z4"/>
    <mergeCell ref="A5:Z5"/>
    <mergeCell ref="A6:A9"/>
  </mergeCells>
  <conditionalFormatting sqref="Z23:Z65536 N23:N65536 Z4 N4 N6 Z6">
    <cfRule type="cellIs" priority="11" dxfId="93" operator="lessThan" stopIfTrue="1">
      <formula>0</formula>
    </cfRule>
  </conditionalFormatting>
  <conditionalFormatting sqref="N10:N16 Z10:Z16 Z18:Z22 N18:N22">
    <cfRule type="cellIs" priority="12" dxfId="93" operator="lessThan" stopIfTrue="1">
      <formula>0</formula>
    </cfRule>
    <cfRule type="cellIs" priority="13" dxfId="95" operator="greaterThanOrEqual" stopIfTrue="1">
      <formula>0</formula>
    </cfRule>
  </conditionalFormatting>
  <conditionalFormatting sqref="N8:N9 Z8:Z9">
    <cfRule type="cellIs" priority="8" dxfId="93" operator="lessThan" stopIfTrue="1">
      <formula>0</formula>
    </cfRule>
  </conditionalFormatting>
  <conditionalFormatting sqref="H8:H9">
    <cfRule type="cellIs" priority="7" dxfId="93" operator="lessThan" stopIfTrue="1">
      <formula>0</formula>
    </cfRule>
  </conditionalFormatting>
  <conditionalFormatting sqref="T8:T9">
    <cfRule type="cellIs" priority="6" dxfId="93" operator="lessThan" stopIfTrue="1">
      <formula>0</formula>
    </cfRule>
  </conditionalFormatting>
  <conditionalFormatting sqref="N7 Z7">
    <cfRule type="cellIs" priority="5" dxfId="93" operator="lessThan" stopIfTrue="1">
      <formula>0</formula>
    </cfRule>
  </conditionalFormatting>
  <conditionalFormatting sqref="H7">
    <cfRule type="cellIs" priority="4" dxfId="93" operator="lessThan" stopIfTrue="1">
      <formula>0</formula>
    </cfRule>
  </conditionalFormatting>
  <conditionalFormatting sqref="T7">
    <cfRule type="cellIs" priority="3" dxfId="93" operator="lessThan" stopIfTrue="1">
      <formula>0</formula>
    </cfRule>
  </conditionalFormatting>
  <conditionalFormatting sqref="N17 Z17">
    <cfRule type="cellIs" priority="1" dxfId="93" operator="lessThan" stopIfTrue="1">
      <formula>0</formula>
    </cfRule>
    <cfRule type="cellIs" priority="2" dxfId="95" operator="greaterThanOrEqual" stopIfTrue="1">
      <formula>0</formula>
    </cfRule>
  </conditionalFormatting>
  <hyperlinks>
    <hyperlink ref="A1:B1" location="INDICE!A1" display="Volver al Indice"/>
    <hyperlink ref="Y2:Z2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N30"/>
  <sheetViews>
    <sheetView zoomScalePageLayoutView="0" workbookViewId="0" topLeftCell="A1">
      <selection activeCell="A12" sqref="A12"/>
    </sheetView>
  </sheetViews>
  <sheetFormatPr defaultColWidth="11.421875" defaultRowHeight="15"/>
  <cols>
    <col min="1" max="16384" width="11.421875" style="360" customWidth="1"/>
  </cols>
  <sheetData>
    <row r="1" spans="1:8" ht="13.5" thickBot="1">
      <c r="A1" s="359"/>
      <c r="B1" s="359"/>
      <c r="C1" s="359"/>
      <c r="D1" s="359"/>
      <c r="E1" s="359"/>
      <c r="F1" s="359"/>
      <c r="G1" s="359"/>
      <c r="H1" s="359"/>
    </row>
    <row r="2" spans="1:14" ht="31.5" thickBot="1" thickTop="1">
      <c r="A2" s="361" t="s">
        <v>150</v>
      </c>
      <c r="B2" s="362"/>
      <c r="M2" s="505" t="s">
        <v>28</v>
      </c>
      <c r="N2" s="506"/>
    </row>
    <row r="3" spans="1:2" ht="25.5" thickTop="1">
      <c r="A3" s="363" t="s">
        <v>38</v>
      </c>
      <c r="B3" s="364"/>
    </row>
    <row r="9" spans="1:14" ht="26.25">
      <c r="A9" s="380" t="s">
        <v>110</v>
      </c>
      <c r="B9" s="365"/>
      <c r="C9" s="365"/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65"/>
    </row>
    <row r="10" spans="1:14" ht="15.75">
      <c r="A10" s="366"/>
      <c r="B10" s="365"/>
      <c r="C10" s="365"/>
      <c r="D10" s="365"/>
      <c r="E10" s="365"/>
      <c r="F10" s="365"/>
      <c r="G10" s="365"/>
      <c r="H10" s="365"/>
      <c r="I10" s="365"/>
      <c r="J10" s="365"/>
      <c r="K10" s="365"/>
      <c r="L10" s="365"/>
      <c r="M10" s="365"/>
      <c r="N10" s="365"/>
    </row>
    <row r="11" ht="15">
      <c r="A11" s="379" t="s">
        <v>151</v>
      </c>
    </row>
    <row r="12" ht="15">
      <c r="A12" s="379" t="s">
        <v>133</v>
      </c>
    </row>
    <row r="13" ht="15">
      <c r="A13" s="379" t="s">
        <v>134</v>
      </c>
    </row>
    <row r="15" ht="15">
      <c r="A15" s="379" t="s">
        <v>145</v>
      </c>
    </row>
    <row r="16" ht="15">
      <c r="A16" s="379" t="s">
        <v>146</v>
      </c>
    </row>
    <row r="17" ht="15">
      <c r="A17" s="379"/>
    </row>
    <row r="18" ht="15">
      <c r="A18" s="379" t="s">
        <v>147</v>
      </c>
    </row>
    <row r="19" ht="15">
      <c r="A19" s="379"/>
    </row>
    <row r="20" ht="15">
      <c r="A20" s="379"/>
    </row>
    <row r="21" ht="26.25">
      <c r="A21" s="380" t="s">
        <v>132</v>
      </c>
    </row>
    <row r="24" ht="22.5">
      <c r="A24" s="368" t="s">
        <v>111</v>
      </c>
    </row>
    <row r="26" ht="15.75">
      <c r="A26" s="367" t="s">
        <v>112</v>
      </c>
    </row>
    <row r="27" ht="15.75">
      <c r="A27" s="367"/>
    </row>
    <row r="28" ht="22.5">
      <c r="A28" s="368" t="s">
        <v>113</v>
      </c>
    </row>
    <row r="29" ht="15.75">
      <c r="A29" s="367" t="s">
        <v>114</v>
      </c>
    </row>
    <row r="30" ht="15.75">
      <c r="A30" s="367" t="s">
        <v>115</v>
      </c>
    </row>
  </sheetData>
  <sheetProtection/>
  <mergeCells count="1">
    <mergeCell ref="M2:N2"/>
  </mergeCells>
  <hyperlinks>
    <hyperlink ref="M2:N2" location="INDICE!A1" display="Volver al Indice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0"/>
  </sheetPr>
  <dimension ref="A1:Z17"/>
  <sheetViews>
    <sheetView showGridLines="0" zoomScale="76" zoomScaleNormal="76" zoomScalePageLayoutView="0" workbookViewId="0" topLeftCell="A1">
      <selection activeCell="A10" sqref="A10"/>
    </sheetView>
  </sheetViews>
  <sheetFormatPr defaultColWidth="8.00390625" defaultRowHeight="15"/>
  <cols>
    <col min="1" max="1" width="24.28125" style="128" customWidth="1"/>
    <col min="2" max="2" width="35.421875" style="128" customWidth="1"/>
    <col min="3" max="3" width="9.8515625" style="128" customWidth="1"/>
    <col min="4" max="4" width="12.421875" style="128" bestFit="1" customWidth="1"/>
    <col min="5" max="5" width="8.57421875" style="128" bestFit="1" customWidth="1"/>
    <col min="6" max="6" width="10.57421875" style="128" bestFit="1" customWidth="1"/>
    <col min="7" max="7" width="9.00390625" style="128" customWidth="1"/>
    <col min="8" max="8" width="10.7109375" style="128" customWidth="1"/>
    <col min="9" max="9" width="9.57421875" style="128" customWidth="1"/>
    <col min="10" max="10" width="11.57421875" style="128" bestFit="1" customWidth="1"/>
    <col min="11" max="11" width="9.00390625" style="128" bestFit="1" customWidth="1"/>
    <col min="12" max="12" width="10.57421875" style="128" bestFit="1" customWidth="1"/>
    <col min="13" max="13" width="11.57421875" style="128" bestFit="1" customWidth="1"/>
    <col min="14" max="14" width="9.421875" style="128" customWidth="1"/>
    <col min="15" max="15" width="9.57421875" style="128" bestFit="1" customWidth="1"/>
    <col min="16" max="16" width="11.140625" style="128" customWidth="1"/>
    <col min="17" max="17" width="9.421875" style="128" customWidth="1"/>
    <col min="18" max="18" width="10.57421875" style="128" bestFit="1" customWidth="1"/>
    <col min="19" max="19" width="9.57421875" style="128" customWidth="1"/>
    <col min="20" max="20" width="10.140625" style="128" customWidth="1"/>
    <col min="21" max="21" width="10.7109375" style="128" customWidth="1"/>
    <col min="22" max="22" width="10.421875" style="128" customWidth="1"/>
    <col min="23" max="23" width="9.421875" style="128" customWidth="1"/>
    <col min="24" max="24" width="10.28125" style="128" customWidth="1"/>
    <col min="25" max="25" width="10.7109375" style="128" customWidth="1"/>
    <col min="26" max="26" width="9.8515625" style="128" bestFit="1" customWidth="1"/>
    <col min="27" max="16384" width="8.00390625" style="128" customWidth="1"/>
  </cols>
  <sheetData>
    <row r="1" spans="25:26" ht="18.75" thickBot="1">
      <c r="Y1" s="574" t="s">
        <v>28</v>
      </c>
      <c r="Z1" s="575"/>
    </row>
    <row r="2" ht="5.25" customHeight="1" thickBot="1"/>
    <row r="3" spans="1:26" ht="24" customHeight="1" thickTop="1">
      <c r="A3" s="576" t="s">
        <v>127</v>
      </c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7"/>
      <c r="U3" s="577"/>
      <c r="V3" s="577"/>
      <c r="W3" s="577"/>
      <c r="X3" s="577"/>
      <c r="Y3" s="577"/>
      <c r="Z3" s="578"/>
    </row>
    <row r="4" spans="1:26" ht="21" customHeight="1" thickBot="1">
      <c r="A4" s="588" t="s">
        <v>45</v>
      </c>
      <c r="B4" s="589"/>
      <c r="C4" s="589"/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589"/>
      <c r="Q4" s="589"/>
      <c r="R4" s="589"/>
      <c r="S4" s="589"/>
      <c r="T4" s="589"/>
      <c r="U4" s="589"/>
      <c r="V4" s="589"/>
      <c r="W4" s="589"/>
      <c r="X4" s="589"/>
      <c r="Y4" s="589"/>
      <c r="Z4" s="590"/>
    </row>
    <row r="5" spans="1:26" s="174" customFormat="1" ht="19.5" customHeight="1" thickBot="1" thickTop="1">
      <c r="A5" s="677" t="s">
        <v>121</v>
      </c>
      <c r="B5" s="681" t="s">
        <v>122</v>
      </c>
      <c r="C5" s="673" t="s">
        <v>36</v>
      </c>
      <c r="D5" s="674"/>
      <c r="E5" s="674"/>
      <c r="F5" s="674"/>
      <c r="G5" s="674"/>
      <c r="H5" s="674"/>
      <c r="I5" s="674"/>
      <c r="J5" s="674"/>
      <c r="K5" s="674"/>
      <c r="L5" s="674"/>
      <c r="M5" s="674"/>
      <c r="N5" s="675"/>
      <c r="O5" s="676" t="s">
        <v>35</v>
      </c>
      <c r="P5" s="674"/>
      <c r="Q5" s="674"/>
      <c r="R5" s="674"/>
      <c r="S5" s="674"/>
      <c r="T5" s="674"/>
      <c r="U5" s="674"/>
      <c r="V5" s="674"/>
      <c r="W5" s="674"/>
      <c r="X5" s="674"/>
      <c r="Y5" s="674"/>
      <c r="Z5" s="675"/>
    </row>
    <row r="6" spans="1:26" s="173" customFormat="1" ht="26.25" customHeight="1" thickBot="1">
      <c r="A6" s="678"/>
      <c r="B6" s="682"/>
      <c r="C6" s="665" t="s">
        <v>157</v>
      </c>
      <c r="D6" s="661"/>
      <c r="E6" s="661"/>
      <c r="F6" s="661"/>
      <c r="G6" s="662"/>
      <c r="H6" s="668" t="s">
        <v>34</v>
      </c>
      <c r="I6" s="665" t="s">
        <v>158</v>
      </c>
      <c r="J6" s="661"/>
      <c r="K6" s="661"/>
      <c r="L6" s="661"/>
      <c r="M6" s="662"/>
      <c r="N6" s="668" t="s">
        <v>33</v>
      </c>
      <c r="O6" s="660" t="s">
        <v>159</v>
      </c>
      <c r="P6" s="661"/>
      <c r="Q6" s="661"/>
      <c r="R6" s="661"/>
      <c r="S6" s="662"/>
      <c r="T6" s="668" t="s">
        <v>34</v>
      </c>
      <c r="U6" s="660" t="s">
        <v>160</v>
      </c>
      <c r="V6" s="661"/>
      <c r="W6" s="661"/>
      <c r="X6" s="661"/>
      <c r="Y6" s="662"/>
      <c r="Z6" s="668" t="s">
        <v>33</v>
      </c>
    </row>
    <row r="7" spans="1:26" s="168" customFormat="1" ht="26.25" customHeight="1">
      <c r="A7" s="679"/>
      <c r="B7" s="683"/>
      <c r="C7" s="592" t="s">
        <v>22</v>
      </c>
      <c r="D7" s="587"/>
      <c r="E7" s="583" t="s">
        <v>21</v>
      </c>
      <c r="F7" s="587"/>
      <c r="G7" s="570" t="s">
        <v>17</v>
      </c>
      <c r="H7" s="563"/>
      <c r="I7" s="667" t="s">
        <v>22</v>
      </c>
      <c r="J7" s="587"/>
      <c r="K7" s="583" t="s">
        <v>21</v>
      </c>
      <c r="L7" s="587"/>
      <c r="M7" s="570" t="s">
        <v>17</v>
      </c>
      <c r="N7" s="563"/>
      <c r="O7" s="667" t="s">
        <v>22</v>
      </c>
      <c r="P7" s="587"/>
      <c r="Q7" s="583" t="s">
        <v>21</v>
      </c>
      <c r="R7" s="587"/>
      <c r="S7" s="570" t="s">
        <v>17</v>
      </c>
      <c r="T7" s="563"/>
      <c r="U7" s="667" t="s">
        <v>22</v>
      </c>
      <c r="V7" s="587"/>
      <c r="W7" s="583" t="s">
        <v>21</v>
      </c>
      <c r="X7" s="587"/>
      <c r="Y7" s="570" t="s">
        <v>17</v>
      </c>
      <c r="Z7" s="563"/>
    </row>
    <row r="8" spans="1:26" s="168" customFormat="1" ht="19.5" customHeight="1" thickBot="1">
      <c r="A8" s="680"/>
      <c r="B8" s="684"/>
      <c r="C8" s="171" t="s">
        <v>31</v>
      </c>
      <c r="D8" s="169" t="s">
        <v>30</v>
      </c>
      <c r="E8" s="170" t="s">
        <v>31</v>
      </c>
      <c r="F8" s="378" t="s">
        <v>30</v>
      </c>
      <c r="G8" s="666"/>
      <c r="H8" s="669"/>
      <c r="I8" s="171" t="s">
        <v>31</v>
      </c>
      <c r="J8" s="169" t="s">
        <v>30</v>
      </c>
      <c r="K8" s="170" t="s">
        <v>31</v>
      </c>
      <c r="L8" s="378" t="s">
        <v>30</v>
      </c>
      <c r="M8" s="666"/>
      <c r="N8" s="669"/>
      <c r="O8" s="171" t="s">
        <v>31</v>
      </c>
      <c r="P8" s="169" t="s">
        <v>30</v>
      </c>
      <c r="Q8" s="170" t="s">
        <v>31</v>
      </c>
      <c r="R8" s="378" t="s">
        <v>30</v>
      </c>
      <c r="S8" s="666"/>
      <c r="T8" s="669"/>
      <c r="U8" s="171" t="s">
        <v>31</v>
      </c>
      <c r="V8" s="169" t="s">
        <v>30</v>
      </c>
      <c r="W8" s="170" t="s">
        <v>31</v>
      </c>
      <c r="X8" s="378" t="s">
        <v>30</v>
      </c>
      <c r="Y8" s="666"/>
      <c r="Z8" s="669"/>
    </row>
    <row r="9" spans="1:26" s="157" customFormat="1" ht="18" customHeight="1" thickBot="1" thickTop="1">
      <c r="A9" s="167" t="s">
        <v>24</v>
      </c>
      <c r="B9" s="372"/>
      <c r="C9" s="166">
        <f>SUM(C10:C14)</f>
        <v>24274.86</v>
      </c>
      <c r="D9" s="160">
        <f>SUM(D10:D14)</f>
        <v>15156.809000000007</v>
      </c>
      <c r="E9" s="161">
        <f>SUM(E10:E14)</f>
        <v>3389.8309999999997</v>
      </c>
      <c r="F9" s="160">
        <f>SUM(F10:F14)</f>
        <v>2494.7760000000003</v>
      </c>
      <c r="G9" s="159">
        <f aca="true" t="shared" si="0" ref="G9:G14">SUM(C9:F9)</f>
        <v>45316.276000000005</v>
      </c>
      <c r="H9" s="163">
        <f aca="true" t="shared" si="1" ref="H9:H14">G9/$G$9</f>
        <v>1</v>
      </c>
      <c r="I9" s="162">
        <f>SUM(I10:I14)</f>
        <v>24852.113000000005</v>
      </c>
      <c r="J9" s="160">
        <f>SUM(J10:J14)</f>
        <v>16805.007</v>
      </c>
      <c r="K9" s="161">
        <f>SUM(K10:K14)</f>
        <v>2429.896</v>
      </c>
      <c r="L9" s="160">
        <f>SUM(L10:L14)</f>
        <v>2544.9949999999994</v>
      </c>
      <c r="M9" s="159">
        <f aca="true" t="shared" si="2" ref="M9:M14">SUM(I9:L9)</f>
        <v>46632.01100000001</v>
      </c>
      <c r="N9" s="165">
        <f aca="true" t="shared" si="3" ref="N9:N14">IF(ISERROR(G9/M9-1),"         /0",(G9/M9-1))</f>
        <v>-0.02821527469617402</v>
      </c>
      <c r="O9" s="164">
        <f>SUM(O10:O14)</f>
        <v>208501.773</v>
      </c>
      <c r="P9" s="160">
        <f>SUM(P10:P14)</f>
        <v>122053.81699999998</v>
      </c>
      <c r="Q9" s="161">
        <f>SUM(Q10:Q14)</f>
        <v>22968.735999999997</v>
      </c>
      <c r="R9" s="160">
        <f>SUM(R10:R14)</f>
        <v>14997.887999999997</v>
      </c>
      <c r="S9" s="159">
        <f aca="true" t="shared" si="4" ref="S9:S14">SUM(O9:R9)</f>
        <v>368522.2139999999</v>
      </c>
      <c r="T9" s="163">
        <f aca="true" t="shared" si="5" ref="T9:T14">S9/$S$9</f>
        <v>1</v>
      </c>
      <c r="U9" s="162">
        <f>SUM(U10:U14)</f>
        <v>207162.2810000001</v>
      </c>
      <c r="V9" s="160">
        <f>SUM(V10:V14)</f>
        <v>130842.44600000007</v>
      </c>
      <c r="W9" s="161">
        <f>SUM(W10:W14)</f>
        <v>20645.641999999993</v>
      </c>
      <c r="X9" s="160">
        <f>SUM(X10:X14)</f>
        <v>14590.532000000007</v>
      </c>
      <c r="Y9" s="159">
        <f aca="true" t="shared" si="6" ref="Y9:Y14">SUM(U9:X9)</f>
        <v>373240.9010000002</v>
      </c>
      <c r="Z9" s="158">
        <f>IF(ISERROR(S9/Y9-1),"         /0",(S9/Y9-1))</f>
        <v>-0.012642470284895846</v>
      </c>
    </row>
    <row r="10" spans="1:26" ht="21.75" customHeight="1" thickTop="1">
      <c r="A10" s="156" t="s">
        <v>364</v>
      </c>
      <c r="B10" s="373" t="s">
        <v>365</v>
      </c>
      <c r="C10" s="154">
        <v>19514.7</v>
      </c>
      <c r="D10" s="150">
        <v>13511.954000000007</v>
      </c>
      <c r="E10" s="151">
        <v>2156.421</v>
      </c>
      <c r="F10" s="150">
        <v>2214.351</v>
      </c>
      <c r="G10" s="149">
        <f t="shared" si="0"/>
        <v>37397.426000000014</v>
      </c>
      <c r="H10" s="153">
        <f t="shared" si="1"/>
        <v>0.8252537344419036</v>
      </c>
      <c r="I10" s="152">
        <v>20824.467000000004</v>
      </c>
      <c r="J10" s="150">
        <v>14693.258</v>
      </c>
      <c r="K10" s="151">
        <v>1788.4660000000001</v>
      </c>
      <c r="L10" s="150">
        <v>2441.9439999999995</v>
      </c>
      <c r="M10" s="149">
        <f t="shared" si="2"/>
        <v>39748.13500000001</v>
      </c>
      <c r="N10" s="155">
        <f t="shared" si="3"/>
        <v>-0.05914010808305836</v>
      </c>
      <c r="O10" s="154">
        <v>169658.565</v>
      </c>
      <c r="P10" s="150">
        <v>106182.87499999997</v>
      </c>
      <c r="Q10" s="151">
        <v>17348.659999999996</v>
      </c>
      <c r="R10" s="150">
        <v>13399.832999999997</v>
      </c>
      <c r="S10" s="149">
        <f t="shared" si="4"/>
        <v>306589.9329999999</v>
      </c>
      <c r="T10" s="153">
        <f t="shared" si="5"/>
        <v>0.8319442393233857</v>
      </c>
      <c r="U10" s="152">
        <v>170134.4210000001</v>
      </c>
      <c r="V10" s="150">
        <v>112081.17100000007</v>
      </c>
      <c r="W10" s="151">
        <v>15455.514999999998</v>
      </c>
      <c r="X10" s="150">
        <v>12996.555000000006</v>
      </c>
      <c r="Y10" s="149">
        <f t="shared" si="6"/>
        <v>310667.6620000002</v>
      </c>
      <c r="Z10" s="148">
        <f>IF(ISERROR(S10/Y10-1),"         /0",IF(S10/Y10&gt;5,"  *  ",(S10/Y10-1)))</f>
        <v>-0.013125695071540044</v>
      </c>
    </row>
    <row r="11" spans="1:26" ht="21.75" customHeight="1">
      <c r="A11" s="156" t="s">
        <v>366</v>
      </c>
      <c r="B11" s="373" t="s">
        <v>367</v>
      </c>
      <c r="C11" s="154">
        <v>4013.233</v>
      </c>
      <c r="D11" s="150">
        <v>297.854</v>
      </c>
      <c r="E11" s="151">
        <v>1168.978</v>
      </c>
      <c r="F11" s="150">
        <v>274.78000000000003</v>
      </c>
      <c r="G11" s="149">
        <f>SUM(C11:F11)</f>
        <v>5754.845</v>
      </c>
      <c r="H11" s="153">
        <f>G11/$G$9</f>
        <v>0.12699289323774088</v>
      </c>
      <c r="I11" s="152">
        <v>3742.634</v>
      </c>
      <c r="J11" s="150">
        <v>1072.165</v>
      </c>
      <c r="K11" s="151">
        <v>604.242</v>
      </c>
      <c r="L11" s="150">
        <v>91.16500000000002</v>
      </c>
      <c r="M11" s="149">
        <f>SUM(I11:L11)</f>
        <v>5510.206</v>
      </c>
      <c r="N11" s="155">
        <f t="shared" si="3"/>
        <v>0.04439743269126417</v>
      </c>
      <c r="O11" s="154">
        <v>36303.01699999999</v>
      </c>
      <c r="P11" s="150">
        <v>7082.566000000002</v>
      </c>
      <c r="Q11" s="151">
        <v>5306.0779999999995</v>
      </c>
      <c r="R11" s="150">
        <v>1556.9199999999996</v>
      </c>
      <c r="S11" s="149">
        <f>SUM(O11:R11)</f>
        <v>50248.58099999999</v>
      </c>
      <c r="T11" s="153">
        <f>S11/$S$9</f>
        <v>0.13635156604155213</v>
      </c>
      <c r="U11" s="152">
        <v>34460.684</v>
      </c>
      <c r="V11" s="150">
        <v>8734.467999999999</v>
      </c>
      <c r="W11" s="151">
        <v>4932.302</v>
      </c>
      <c r="X11" s="150">
        <v>1341.8840000000002</v>
      </c>
      <c r="Y11" s="149">
        <f>SUM(U11:X11)</f>
        <v>49469.337999999996</v>
      </c>
      <c r="Z11" s="148">
        <f>IF(ISERROR(S11/Y11-1),"         /0",IF(S11/Y11&gt;5,"  *  ",(S11/Y11-1)))</f>
        <v>0.015752040182951177</v>
      </c>
    </row>
    <row r="12" spans="1:26" ht="21.75" customHeight="1">
      <c r="A12" s="147" t="s">
        <v>368</v>
      </c>
      <c r="B12" s="374" t="s">
        <v>369</v>
      </c>
      <c r="C12" s="145">
        <v>210.83299999999997</v>
      </c>
      <c r="D12" s="141">
        <v>597.1610000000001</v>
      </c>
      <c r="E12" s="142">
        <v>0.055</v>
      </c>
      <c r="F12" s="141">
        <v>0</v>
      </c>
      <c r="G12" s="140">
        <f>SUM(C12:F12)</f>
        <v>808.049</v>
      </c>
      <c r="H12" s="144">
        <f>G12/$G$9</f>
        <v>0.017831319590338797</v>
      </c>
      <c r="I12" s="143">
        <v>201.25600000000003</v>
      </c>
      <c r="J12" s="141">
        <v>477.823</v>
      </c>
      <c r="K12" s="142">
        <v>3.8</v>
      </c>
      <c r="L12" s="141">
        <v>0</v>
      </c>
      <c r="M12" s="140">
        <f>SUM(I12:L12)</f>
        <v>682.8789999999999</v>
      </c>
      <c r="N12" s="146">
        <f t="shared" si="3"/>
        <v>0.18329748022709746</v>
      </c>
      <c r="O12" s="145">
        <v>1313.289</v>
      </c>
      <c r="P12" s="141">
        <v>4537.246</v>
      </c>
      <c r="Q12" s="142">
        <v>0.055</v>
      </c>
      <c r="R12" s="141">
        <v>0.35</v>
      </c>
      <c r="S12" s="140">
        <f>SUM(O12:R12)</f>
        <v>5850.9400000000005</v>
      </c>
      <c r="T12" s="144">
        <f>S12/$S$9</f>
        <v>0.01587676340183933</v>
      </c>
      <c r="U12" s="143">
        <v>1683.3999999999994</v>
      </c>
      <c r="V12" s="141">
        <v>4843.685000000001</v>
      </c>
      <c r="W12" s="142">
        <v>20.605</v>
      </c>
      <c r="X12" s="141">
        <v>59.081</v>
      </c>
      <c r="Y12" s="140">
        <f>SUM(U12:X12)</f>
        <v>6606.771000000001</v>
      </c>
      <c r="Z12" s="139">
        <f>IF(ISERROR(S12/Y12-1),"         /0",IF(S12/Y12&gt;5,"  *  ",(S12/Y12-1)))</f>
        <v>-0.11440248193860514</v>
      </c>
    </row>
    <row r="13" spans="1:26" ht="21.75" customHeight="1">
      <c r="A13" s="156" t="s">
        <v>372</v>
      </c>
      <c r="B13" s="373" t="s">
        <v>373</v>
      </c>
      <c r="C13" s="154">
        <v>136.095</v>
      </c>
      <c r="D13" s="150">
        <v>648.641</v>
      </c>
      <c r="E13" s="151">
        <v>0</v>
      </c>
      <c r="F13" s="150">
        <v>0</v>
      </c>
      <c r="G13" s="149">
        <f>SUM(C13:F13)</f>
        <v>784.736</v>
      </c>
      <c r="H13" s="153">
        <f>G13/$G$9</f>
        <v>0.017316868667672514</v>
      </c>
      <c r="I13" s="152">
        <v>55.397000000000006</v>
      </c>
      <c r="J13" s="150">
        <v>541.3439999999999</v>
      </c>
      <c r="K13" s="151">
        <v>0</v>
      </c>
      <c r="L13" s="150"/>
      <c r="M13" s="149">
        <f>SUM(I13:L13)</f>
        <v>596.741</v>
      </c>
      <c r="N13" s="155">
        <f t="shared" si="3"/>
        <v>0.3150361714713754</v>
      </c>
      <c r="O13" s="154">
        <v>506.9180000000001</v>
      </c>
      <c r="P13" s="150">
        <v>3944.2419999999993</v>
      </c>
      <c r="Q13" s="151">
        <v>0</v>
      </c>
      <c r="R13" s="150">
        <v>0</v>
      </c>
      <c r="S13" s="149">
        <f>SUM(O13:R13)</f>
        <v>4451.16</v>
      </c>
      <c r="T13" s="153">
        <f>S13/$S$9</f>
        <v>0.012078403501613611</v>
      </c>
      <c r="U13" s="152">
        <v>657.021</v>
      </c>
      <c r="V13" s="150">
        <v>4989.057000000001</v>
      </c>
      <c r="W13" s="151">
        <v>0.1</v>
      </c>
      <c r="X13" s="150">
        <v>0</v>
      </c>
      <c r="Y13" s="149">
        <f>SUM(U13:X13)</f>
        <v>5646.178000000001</v>
      </c>
      <c r="Z13" s="148">
        <f>IF(ISERROR(S13/Y13-1),"         /0",IF(S13/Y13&gt;5,"  *  ",(S13/Y13-1)))</f>
        <v>-0.2116507839462377</v>
      </c>
    </row>
    <row r="14" spans="1:26" ht="21.75" customHeight="1" thickBot="1">
      <c r="A14" s="138" t="s">
        <v>56</v>
      </c>
      <c r="B14" s="375"/>
      <c r="C14" s="136">
        <v>399.999</v>
      </c>
      <c r="D14" s="132">
        <v>101.19900000000001</v>
      </c>
      <c r="E14" s="133">
        <v>64.377</v>
      </c>
      <c r="F14" s="132">
        <v>5.6450000000000005</v>
      </c>
      <c r="G14" s="131">
        <f t="shared" si="0"/>
        <v>571.22</v>
      </c>
      <c r="H14" s="135">
        <f t="shared" si="1"/>
        <v>0.012605184062344399</v>
      </c>
      <c r="I14" s="134">
        <v>28.358999999999998</v>
      </c>
      <c r="J14" s="132">
        <v>20.416999999999998</v>
      </c>
      <c r="K14" s="133">
        <v>33.388</v>
      </c>
      <c r="L14" s="132">
        <v>11.885999999999997</v>
      </c>
      <c r="M14" s="131">
        <f t="shared" si="2"/>
        <v>94.04999999999998</v>
      </c>
      <c r="N14" s="137">
        <f t="shared" si="3"/>
        <v>5.073577884104202</v>
      </c>
      <c r="O14" s="136">
        <v>719.9839999999999</v>
      </c>
      <c r="P14" s="132">
        <v>306.888</v>
      </c>
      <c r="Q14" s="133">
        <v>313.94300000000004</v>
      </c>
      <c r="R14" s="132">
        <v>40.78499999999999</v>
      </c>
      <c r="S14" s="131">
        <f t="shared" si="4"/>
        <v>1381.6</v>
      </c>
      <c r="T14" s="135">
        <f t="shared" si="5"/>
        <v>0.003749027731609146</v>
      </c>
      <c r="U14" s="134">
        <v>226.755</v>
      </c>
      <c r="V14" s="132">
        <v>194.065</v>
      </c>
      <c r="W14" s="133">
        <v>237.12</v>
      </c>
      <c r="X14" s="132">
        <v>193.01200000000006</v>
      </c>
      <c r="Y14" s="131">
        <f t="shared" si="6"/>
        <v>850.9520000000001</v>
      </c>
      <c r="Z14" s="130">
        <f>IF(ISERROR(S14/Y14-1),"         /0",IF(S14/Y14&gt;5,"  *  ",(S14/Y14-1)))</f>
        <v>0.6235933401648974</v>
      </c>
    </row>
    <row r="15" spans="1:2" ht="15.75" thickTop="1">
      <c r="A15" s="129" t="s">
        <v>43</v>
      </c>
      <c r="B15" s="129"/>
    </row>
    <row r="16" spans="1:2" ht="15">
      <c r="A16" s="129" t="s">
        <v>42</v>
      </c>
      <c r="B16" s="129"/>
    </row>
    <row r="17" spans="1:3" ht="15">
      <c r="A17" s="376" t="s">
        <v>125</v>
      </c>
      <c r="B17" s="377"/>
      <c r="C17" s="377"/>
    </row>
  </sheetData>
  <sheetProtection/>
  <mergeCells count="27">
    <mergeCell ref="Y1:Z1"/>
    <mergeCell ref="A3:Z3"/>
    <mergeCell ref="A4:Z4"/>
    <mergeCell ref="A5:A8"/>
    <mergeCell ref="B5:B8"/>
    <mergeCell ref="C5:N5"/>
    <mergeCell ref="O5:Z5"/>
    <mergeCell ref="C6:G6"/>
    <mergeCell ref="H6:H8"/>
    <mergeCell ref="I6:M6"/>
    <mergeCell ref="Z6:Z8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S7:S8"/>
    <mergeCell ref="U7:V7"/>
    <mergeCell ref="W7:X7"/>
    <mergeCell ref="N6:N8"/>
    <mergeCell ref="O6:S6"/>
    <mergeCell ref="T6:T8"/>
    <mergeCell ref="U6:Y6"/>
  </mergeCells>
  <conditionalFormatting sqref="Z15:Z65536 N15:N65536 Z3 N3">
    <cfRule type="cellIs" priority="12" dxfId="93" operator="lessThan" stopIfTrue="1">
      <formula>0</formula>
    </cfRule>
  </conditionalFormatting>
  <conditionalFormatting sqref="N9:N14 Z9:Z14">
    <cfRule type="cellIs" priority="13" dxfId="93" operator="lessThan" stopIfTrue="1">
      <formula>0</formula>
    </cfRule>
    <cfRule type="cellIs" priority="14" dxfId="95" operator="greaterThanOrEqual" stopIfTrue="1">
      <formula>0</formula>
    </cfRule>
  </conditionalFormatting>
  <conditionalFormatting sqref="N5:N8 Z5:Z8">
    <cfRule type="cellIs" priority="3" dxfId="93" operator="lessThan" stopIfTrue="1">
      <formula>0</formula>
    </cfRule>
  </conditionalFormatting>
  <conditionalFormatting sqref="H6:H8">
    <cfRule type="cellIs" priority="2" dxfId="93" operator="lessThan" stopIfTrue="1">
      <formula>0</formula>
    </cfRule>
  </conditionalFormatting>
  <conditionalFormatting sqref="T6:T8">
    <cfRule type="cellIs" priority="1" dxfId="93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22"/>
  <sheetViews>
    <sheetView showGridLines="0" zoomScale="88" zoomScaleNormal="88" zoomScalePageLayoutView="0" workbookViewId="0" topLeftCell="A16">
      <selection activeCell="N1" sqref="N1:O1"/>
    </sheetView>
  </sheetViews>
  <sheetFormatPr defaultColWidth="11.421875" defaultRowHeight="15"/>
  <cols>
    <col min="1" max="1" width="9.8515625" style="1" customWidth="1"/>
    <col min="2" max="2" width="21.421875" style="1" customWidth="1"/>
    <col min="3" max="3" width="11.57421875" style="1" customWidth="1"/>
    <col min="4" max="4" width="11.421875" style="1" customWidth="1"/>
    <col min="5" max="5" width="11.421875" style="1" bestFit="1" customWidth="1"/>
    <col min="6" max="7" width="10.00390625" style="1" customWidth="1"/>
    <col min="8" max="9" width="9.57421875" style="1" customWidth="1"/>
    <col min="10" max="10" width="10.42187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514" t="s">
        <v>28</v>
      </c>
      <c r="O1" s="514"/>
    </row>
    <row r="2" ht="5.25" customHeight="1"/>
    <row r="3" ht="4.5" customHeight="1" thickBot="1"/>
    <row r="4" spans="1:15" ht="13.5" customHeight="1" thickTop="1">
      <c r="A4" s="520" t="s">
        <v>27</v>
      </c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521"/>
      <c r="N4" s="521"/>
      <c r="O4" s="522"/>
    </row>
    <row r="5" spans="1:15" ht="12.75" customHeight="1">
      <c r="A5" s="523"/>
      <c r="B5" s="524"/>
      <c r="C5" s="524"/>
      <c r="D5" s="524"/>
      <c r="E5" s="524"/>
      <c r="F5" s="524"/>
      <c r="G5" s="524"/>
      <c r="H5" s="524"/>
      <c r="I5" s="524"/>
      <c r="J5" s="524"/>
      <c r="K5" s="524"/>
      <c r="L5" s="524"/>
      <c r="M5" s="524"/>
      <c r="N5" s="524"/>
      <c r="O5" s="525"/>
    </row>
    <row r="6" spans="1:15" ht="5.25" customHeight="1" thickBot="1">
      <c r="A6" s="87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5"/>
    </row>
    <row r="7" spans="1:15" ht="16.5" customHeight="1" thickTop="1">
      <c r="A7" s="84"/>
      <c r="B7" s="83"/>
      <c r="C7" s="511" t="s">
        <v>26</v>
      </c>
      <c r="D7" s="512"/>
      <c r="E7" s="513"/>
      <c r="F7" s="507" t="s">
        <v>25</v>
      </c>
      <c r="G7" s="508"/>
      <c r="H7" s="508"/>
      <c r="I7" s="508"/>
      <c r="J7" s="508"/>
      <c r="K7" s="508"/>
      <c r="L7" s="508"/>
      <c r="M7" s="508"/>
      <c r="N7" s="508"/>
      <c r="O7" s="515" t="s">
        <v>24</v>
      </c>
    </row>
    <row r="8" spans="1:15" ht="3.75" customHeight="1" thickBot="1">
      <c r="A8" s="82"/>
      <c r="B8" s="81"/>
      <c r="C8" s="80"/>
      <c r="D8" s="79"/>
      <c r="E8" s="78"/>
      <c r="F8" s="509"/>
      <c r="G8" s="510"/>
      <c r="H8" s="510"/>
      <c r="I8" s="510"/>
      <c r="J8" s="510"/>
      <c r="K8" s="510"/>
      <c r="L8" s="510"/>
      <c r="M8" s="510"/>
      <c r="N8" s="510"/>
      <c r="O8" s="516"/>
    </row>
    <row r="9" spans="1:15" ht="21.75" customHeight="1" thickBot="1" thickTop="1">
      <c r="A9" s="530" t="s">
        <v>23</v>
      </c>
      <c r="B9" s="531"/>
      <c r="C9" s="532" t="s">
        <v>22</v>
      </c>
      <c r="D9" s="534" t="s">
        <v>21</v>
      </c>
      <c r="E9" s="518" t="s">
        <v>17</v>
      </c>
      <c r="F9" s="511" t="s">
        <v>22</v>
      </c>
      <c r="G9" s="512"/>
      <c r="H9" s="512"/>
      <c r="I9" s="511" t="s">
        <v>21</v>
      </c>
      <c r="J9" s="512"/>
      <c r="K9" s="513"/>
      <c r="L9" s="92" t="s">
        <v>20</v>
      </c>
      <c r="M9" s="91"/>
      <c r="N9" s="91"/>
      <c r="O9" s="516"/>
    </row>
    <row r="10" spans="1:15" s="71" customFormat="1" ht="18.75" customHeight="1" thickBot="1">
      <c r="A10" s="77"/>
      <c r="B10" s="76"/>
      <c r="C10" s="533"/>
      <c r="D10" s="535"/>
      <c r="E10" s="519"/>
      <c r="F10" s="74" t="s">
        <v>19</v>
      </c>
      <c r="G10" s="73" t="s">
        <v>18</v>
      </c>
      <c r="H10" s="72" t="s">
        <v>17</v>
      </c>
      <c r="I10" s="74" t="s">
        <v>19</v>
      </c>
      <c r="J10" s="73" t="s">
        <v>18</v>
      </c>
      <c r="K10" s="75" t="s">
        <v>17</v>
      </c>
      <c r="L10" s="74" t="s">
        <v>19</v>
      </c>
      <c r="M10" s="404" t="s">
        <v>18</v>
      </c>
      <c r="N10" s="75" t="s">
        <v>17</v>
      </c>
      <c r="O10" s="517"/>
    </row>
    <row r="11" spans="1:15" s="69" customFormat="1" ht="18.75" customHeight="1" thickTop="1">
      <c r="A11" s="526">
        <v>2012</v>
      </c>
      <c r="B11" s="62" t="s">
        <v>7</v>
      </c>
      <c r="C11" s="437">
        <v>1273710</v>
      </c>
      <c r="D11" s="438">
        <v>80856</v>
      </c>
      <c r="E11" s="488">
        <f aca="true" t="shared" si="0" ref="E11:E24">D11+C11</f>
        <v>1354566</v>
      </c>
      <c r="F11" s="437">
        <v>349961</v>
      </c>
      <c r="G11" s="439">
        <v>327280</v>
      </c>
      <c r="H11" s="440">
        <f aca="true" t="shared" si="1" ref="H11:H22">G11+F11</f>
        <v>677241</v>
      </c>
      <c r="I11" s="441">
        <v>2744</v>
      </c>
      <c r="J11" s="442">
        <v>2474</v>
      </c>
      <c r="K11" s="443">
        <f aca="true" t="shared" si="2" ref="K11:K22">J11+I11</f>
        <v>5218</v>
      </c>
      <c r="L11" s="444">
        <f aca="true" t="shared" si="3" ref="L11:L24">I11+F11</f>
        <v>352705</v>
      </c>
      <c r="M11" s="445">
        <f aca="true" t="shared" si="4" ref="M11:M24">J11+G11</f>
        <v>329754</v>
      </c>
      <c r="N11" s="418">
        <f aca="true" t="shared" si="5" ref="N11:N24">K11+H11</f>
        <v>682459</v>
      </c>
      <c r="O11" s="70">
        <f aca="true" t="shared" si="6" ref="O11:O24">N11+E11</f>
        <v>2037025</v>
      </c>
    </row>
    <row r="12" spans="1:15" ht="18.75" customHeight="1">
      <c r="A12" s="527"/>
      <c r="B12" s="62" t="s">
        <v>6</v>
      </c>
      <c r="C12" s="52">
        <v>1131090</v>
      </c>
      <c r="D12" s="61">
        <v>65966</v>
      </c>
      <c r="E12" s="489">
        <f t="shared" si="0"/>
        <v>1197056</v>
      </c>
      <c r="F12" s="52">
        <v>269769</v>
      </c>
      <c r="G12" s="50">
        <v>250481</v>
      </c>
      <c r="H12" s="56">
        <f t="shared" si="1"/>
        <v>520250</v>
      </c>
      <c r="I12" s="59">
        <v>3500</v>
      </c>
      <c r="J12" s="58">
        <v>3118</v>
      </c>
      <c r="K12" s="57">
        <f t="shared" si="2"/>
        <v>6618</v>
      </c>
      <c r="L12" s="369">
        <f t="shared" si="3"/>
        <v>273269</v>
      </c>
      <c r="M12" s="405">
        <f t="shared" si="4"/>
        <v>253599</v>
      </c>
      <c r="N12" s="419">
        <f t="shared" si="5"/>
        <v>526868</v>
      </c>
      <c r="O12" s="55">
        <f t="shared" si="6"/>
        <v>1723924</v>
      </c>
    </row>
    <row r="13" spans="1:15" ht="18.75" customHeight="1">
      <c r="A13" s="527"/>
      <c r="B13" s="62" t="s">
        <v>5</v>
      </c>
      <c r="C13" s="52">
        <v>1204467</v>
      </c>
      <c r="D13" s="61">
        <v>63283</v>
      </c>
      <c r="E13" s="489">
        <f t="shared" si="0"/>
        <v>1267750</v>
      </c>
      <c r="F13" s="52">
        <v>314816</v>
      </c>
      <c r="G13" s="50">
        <v>274855</v>
      </c>
      <c r="H13" s="56">
        <f t="shared" si="1"/>
        <v>589671</v>
      </c>
      <c r="I13" s="369">
        <v>4317</v>
      </c>
      <c r="J13" s="58">
        <v>3049</v>
      </c>
      <c r="K13" s="57">
        <f t="shared" si="2"/>
        <v>7366</v>
      </c>
      <c r="L13" s="369">
        <f t="shared" si="3"/>
        <v>319133</v>
      </c>
      <c r="M13" s="405">
        <f t="shared" si="4"/>
        <v>277904</v>
      </c>
      <c r="N13" s="419">
        <f t="shared" si="5"/>
        <v>597037</v>
      </c>
      <c r="O13" s="55">
        <f t="shared" si="6"/>
        <v>1864787</v>
      </c>
    </row>
    <row r="14" spans="1:15" ht="18.75" customHeight="1">
      <c r="A14" s="527"/>
      <c r="B14" s="62" t="s">
        <v>16</v>
      </c>
      <c r="C14" s="52">
        <v>1105993</v>
      </c>
      <c r="D14" s="61">
        <v>62543</v>
      </c>
      <c r="E14" s="489">
        <f t="shared" si="0"/>
        <v>1168536</v>
      </c>
      <c r="F14" s="52">
        <v>289709</v>
      </c>
      <c r="G14" s="50">
        <v>282325</v>
      </c>
      <c r="H14" s="56">
        <f t="shared" si="1"/>
        <v>572034</v>
      </c>
      <c r="I14" s="59">
        <v>1866</v>
      </c>
      <c r="J14" s="58">
        <v>2401</v>
      </c>
      <c r="K14" s="57">
        <f t="shared" si="2"/>
        <v>4267</v>
      </c>
      <c r="L14" s="369">
        <f t="shared" si="3"/>
        <v>291575</v>
      </c>
      <c r="M14" s="405">
        <f t="shared" si="4"/>
        <v>284726</v>
      </c>
      <c r="N14" s="419">
        <f t="shared" si="5"/>
        <v>576301</v>
      </c>
      <c r="O14" s="55">
        <f t="shared" si="6"/>
        <v>1744837</v>
      </c>
    </row>
    <row r="15" spans="1:15" s="69" customFormat="1" ht="18.75" customHeight="1">
      <c r="A15" s="527"/>
      <c r="B15" s="62" t="s">
        <v>15</v>
      </c>
      <c r="C15" s="52">
        <v>1190981</v>
      </c>
      <c r="D15" s="61">
        <v>59833</v>
      </c>
      <c r="E15" s="489">
        <f t="shared" si="0"/>
        <v>1250814</v>
      </c>
      <c r="F15" s="52">
        <v>289917</v>
      </c>
      <c r="G15" s="50">
        <v>288093</v>
      </c>
      <c r="H15" s="56">
        <f t="shared" si="1"/>
        <v>578010</v>
      </c>
      <c r="I15" s="59">
        <v>881</v>
      </c>
      <c r="J15" s="58">
        <v>576</v>
      </c>
      <c r="K15" s="57">
        <f t="shared" si="2"/>
        <v>1457</v>
      </c>
      <c r="L15" s="369">
        <f t="shared" si="3"/>
        <v>290798</v>
      </c>
      <c r="M15" s="405">
        <f t="shared" si="4"/>
        <v>288669</v>
      </c>
      <c r="N15" s="419">
        <f t="shared" si="5"/>
        <v>579467</v>
      </c>
      <c r="O15" s="55">
        <f t="shared" si="6"/>
        <v>1830281</v>
      </c>
    </row>
    <row r="16" spans="1:15" s="389" customFormat="1" ht="18.75" customHeight="1">
      <c r="A16" s="527"/>
      <c r="B16" s="68" t="s">
        <v>14</v>
      </c>
      <c r="C16" s="52">
        <v>1332428</v>
      </c>
      <c r="D16" s="61">
        <v>77103</v>
      </c>
      <c r="E16" s="489">
        <f t="shared" si="0"/>
        <v>1409531</v>
      </c>
      <c r="F16" s="52">
        <v>350391</v>
      </c>
      <c r="G16" s="50">
        <v>324001</v>
      </c>
      <c r="H16" s="56">
        <f t="shared" si="1"/>
        <v>674392</v>
      </c>
      <c r="I16" s="59">
        <v>3050</v>
      </c>
      <c r="J16" s="58">
        <v>2006</v>
      </c>
      <c r="K16" s="57">
        <f t="shared" si="2"/>
        <v>5056</v>
      </c>
      <c r="L16" s="369">
        <f t="shared" si="3"/>
        <v>353441</v>
      </c>
      <c r="M16" s="405">
        <f t="shared" si="4"/>
        <v>326007</v>
      </c>
      <c r="N16" s="419">
        <f t="shared" si="5"/>
        <v>679448</v>
      </c>
      <c r="O16" s="55">
        <f t="shared" si="6"/>
        <v>2088979</v>
      </c>
    </row>
    <row r="17" spans="1:15" s="392" customFormat="1" ht="18.75" customHeight="1">
      <c r="A17" s="527"/>
      <c r="B17" s="62" t="s">
        <v>13</v>
      </c>
      <c r="C17" s="52">
        <v>1460796</v>
      </c>
      <c r="D17" s="61">
        <v>70856</v>
      </c>
      <c r="E17" s="489">
        <f t="shared" si="0"/>
        <v>1531652</v>
      </c>
      <c r="F17" s="52">
        <v>341994</v>
      </c>
      <c r="G17" s="50">
        <v>390404</v>
      </c>
      <c r="H17" s="56">
        <f t="shared" si="1"/>
        <v>732398</v>
      </c>
      <c r="I17" s="59">
        <v>2822</v>
      </c>
      <c r="J17" s="58">
        <v>3505</v>
      </c>
      <c r="K17" s="57">
        <f t="shared" si="2"/>
        <v>6327</v>
      </c>
      <c r="L17" s="369">
        <f t="shared" si="3"/>
        <v>344816</v>
      </c>
      <c r="M17" s="405">
        <f t="shared" si="4"/>
        <v>393909</v>
      </c>
      <c r="N17" s="419">
        <f t="shared" si="5"/>
        <v>738725</v>
      </c>
      <c r="O17" s="55">
        <f t="shared" si="6"/>
        <v>2270377</v>
      </c>
    </row>
    <row r="18" spans="1:15" s="403" customFormat="1" ht="18.75" customHeight="1">
      <c r="A18" s="527"/>
      <c r="B18" s="62" t="s">
        <v>12</v>
      </c>
      <c r="C18" s="52">
        <v>1482508</v>
      </c>
      <c r="D18" s="61">
        <v>72721</v>
      </c>
      <c r="E18" s="489">
        <f t="shared" si="0"/>
        <v>1555229</v>
      </c>
      <c r="F18" s="52">
        <v>363478</v>
      </c>
      <c r="G18" s="50">
        <v>345237</v>
      </c>
      <c r="H18" s="56">
        <f t="shared" si="1"/>
        <v>708715</v>
      </c>
      <c r="I18" s="59">
        <v>848</v>
      </c>
      <c r="J18" s="58">
        <v>1040</v>
      </c>
      <c r="K18" s="57">
        <f t="shared" si="2"/>
        <v>1888</v>
      </c>
      <c r="L18" s="369">
        <f t="shared" si="3"/>
        <v>364326</v>
      </c>
      <c r="M18" s="405">
        <f t="shared" si="4"/>
        <v>346277</v>
      </c>
      <c r="N18" s="419">
        <f t="shared" si="5"/>
        <v>710603</v>
      </c>
      <c r="O18" s="55">
        <f t="shared" si="6"/>
        <v>2265832</v>
      </c>
    </row>
    <row r="19" spans="1:15" ht="18.75" customHeight="1">
      <c r="A19" s="527"/>
      <c r="B19" s="62" t="s">
        <v>11</v>
      </c>
      <c r="C19" s="52">
        <v>1389091</v>
      </c>
      <c r="D19" s="61">
        <v>66605</v>
      </c>
      <c r="E19" s="489">
        <f t="shared" si="0"/>
        <v>1455696</v>
      </c>
      <c r="F19" s="52">
        <v>325831</v>
      </c>
      <c r="G19" s="50">
        <v>299764</v>
      </c>
      <c r="H19" s="56">
        <f t="shared" si="1"/>
        <v>625595</v>
      </c>
      <c r="I19" s="59">
        <v>1457</v>
      </c>
      <c r="J19" s="58">
        <v>1247</v>
      </c>
      <c r="K19" s="57">
        <f t="shared" si="2"/>
        <v>2704</v>
      </c>
      <c r="L19" s="369">
        <f t="shared" si="3"/>
        <v>327288</v>
      </c>
      <c r="M19" s="405">
        <f t="shared" si="4"/>
        <v>301011</v>
      </c>
      <c r="N19" s="419">
        <f t="shared" si="5"/>
        <v>628299</v>
      </c>
      <c r="O19" s="55">
        <f t="shared" si="6"/>
        <v>2083995</v>
      </c>
    </row>
    <row r="20" spans="1:15" s="412" customFormat="1" ht="18.75" customHeight="1">
      <c r="A20" s="528"/>
      <c r="B20" s="62" t="s">
        <v>10</v>
      </c>
      <c r="C20" s="52">
        <v>1482429</v>
      </c>
      <c r="D20" s="61">
        <v>70718</v>
      </c>
      <c r="E20" s="489">
        <f t="shared" si="0"/>
        <v>1553147</v>
      </c>
      <c r="F20" s="52">
        <v>318043</v>
      </c>
      <c r="G20" s="50">
        <v>330555</v>
      </c>
      <c r="H20" s="56">
        <f t="shared" si="1"/>
        <v>648598</v>
      </c>
      <c r="I20" s="59">
        <v>2939</v>
      </c>
      <c r="J20" s="58">
        <v>3132</v>
      </c>
      <c r="K20" s="57">
        <f t="shared" si="2"/>
        <v>6071</v>
      </c>
      <c r="L20" s="369">
        <f t="shared" si="3"/>
        <v>320982</v>
      </c>
      <c r="M20" s="405">
        <f t="shared" si="4"/>
        <v>333687</v>
      </c>
      <c r="N20" s="419">
        <f t="shared" si="5"/>
        <v>654669</v>
      </c>
      <c r="O20" s="55">
        <f t="shared" si="6"/>
        <v>2207816</v>
      </c>
    </row>
    <row r="21" spans="1:15" s="54" customFormat="1" ht="18.75" customHeight="1">
      <c r="A21" s="527"/>
      <c r="B21" s="62" t="s">
        <v>9</v>
      </c>
      <c r="C21" s="52">
        <v>1495855</v>
      </c>
      <c r="D21" s="61">
        <v>69880</v>
      </c>
      <c r="E21" s="489">
        <f t="shared" si="0"/>
        <v>1565735</v>
      </c>
      <c r="F21" s="52">
        <v>316862</v>
      </c>
      <c r="G21" s="50">
        <v>326911</v>
      </c>
      <c r="H21" s="56">
        <f t="shared" si="1"/>
        <v>643773</v>
      </c>
      <c r="I21" s="59">
        <v>3860</v>
      </c>
      <c r="J21" s="58">
        <v>3638</v>
      </c>
      <c r="K21" s="57">
        <f t="shared" si="2"/>
        <v>7498</v>
      </c>
      <c r="L21" s="369">
        <f t="shared" si="3"/>
        <v>320722</v>
      </c>
      <c r="M21" s="405">
        <f t="shared" si="4"/>
        <v>330549</v>
      </c>
      <c r="N21" s="419">
        <f t="shared" si="5"/>
        <v>651271</v>
      </c>
      <c r="O21" s="55">
        <f t="shared" si="6"/>
        <v>2217006</v>
      </c>
    </row>
    <row r="22" spans="1:15" ht="18.75" customHeight="1" thickBot="1">
      <c r="A22" s="529"/>
      <c r="B22" s="62" t="s">
        <v>8</v>
      </c>
      <c r="C22" s="52">
        <v>1554769</v>
      </c>
      <c r="D22" s="61">
        <v>78912</v>
      </c>
      <c r="E22" s="489">
        <f t="shared" si="0"/>
        <v>1633681</v>
      </c>
      <c r="F22" s="52">
        <v>350928</v>
      </c>
      <c r="G22" s="50">
        <v>395892</v>
      </c>
      <c r="H22" s="56">
        <f t="shared" si="1"/>
        <v>746820</v>
      </c>
      <c r="I22" s="59">
        <v>4247</v>
      </c>
      <c r="J22" s="58">
        <v>3759</v>
      </c>
      <c r="K22" s="57">
        <f t="shared" si="2"/>
        <v>8006</v>
      </c>
      <c r="L22" s="369">
        <f t="shared" si="3"/>
        <v>355175</v>
      </c>
      <c r="M22" s="405">
        <f t="shared" si="4"/>
        <v>399651</v>
      </c>
      <c r="N22" s="419">
        <f t="shared" si="5"/>
        <v>754826</v>
      </c>
      <c r="O22" s="55">
        <f t="shared" si="6"/>
        <v>2388507</v>
      </c>
    </row>
    <row r="23" spans="1:15" ht="3.75" customHeight="1">
      <c r="A23" s="67"/>
      <c r="B23" s="66"/>
      <c r="C23" s="65"/>
      <c r="D23" s="64"/>
      <c r="E23" s="490">
        <f t="shared" si="0"/>
        <v>0</v>
      </c>
      <c r="F23" s="40"/>
      <c r="G23" s="39"/>
      <c r="H23" s="37"/>
      <c r="I23" s="40"/>
      <c r="J23" s="39"/>
      <c r="K23" s="38"/>
      <c r="L23" s="89">
        <f t="shared" si="3"/>
        <v>0</v>
      </c>
      <c r="M23" s="406">
        <f t="shared" si="4"/>
        <v>0</v>
      </c>
      <c r="N23" s="420">
        <f t="shared" si="5"/>
        <v>0</v>
      </c>
      <c r="O23" s="36">
        <f t="shared" si="6"/>
        <v>0</v>
      </c>
    </row>
    <row r="24" spans="1:15" ht="19.5" customHeight="1">
      <c r="A24" s="63">
        <v>2013</v>
      </c>
      <c r="B24" s="90" t="s">
        <v>7</v>
      </c>
      <c r="C24" s="52">
        <v>1541080</v>
      </c>
      <c r="D24" s="61">
        <v>74138</v>
      </c>
      <c r="E24" s="489">
        <f t="shared" si="0"/>
        <v>1615218</v>
      </c>
      <c r="F24" s="60">
        <v>385032</v>
      </c>
      <c r="G24" s="50">
        <v>376028</v>
      </c>
      <c r="H24" s="56">
        <f aca="true" t="shared" si="7" ref="H24:H29">G24+F24</f>
        <v>761060</v>
      </c>
      <c r="I24" s="59">
        <v>6241</v>
      </c>
      <c r="J24" s="58">
        <v>6760</v>
      </c>
      <c r="K24" s="57">
        <f aca="true" t="shared" si="8" ref="K24:K29">J24+I24</f>
        <v>13001</v>
      </c>
      <c r="L24" s="369">
        <f t="shared" si="3"/>
        <v>391273</v>
      </c>
      <c r="M24" s="405">
        <f t="shared" si="4"/>
        <v>382788</v>
      </c>
      <c r="N24" s="419">
        <f t="shared" si="5"/>
        <v>774061</v>
      </c>
      <c r="O24" s="55">
        <f t="shared" si="6"/>
        <v>2389279</v>
      </c>
    </row>
    <row r="25" spans="1:15" ht="19.5" customHeight="1">
      <c r="A25" s="63"/>
      <c r="B25" s="90" t="s">
        <v>6</v>
      </c>
      <c r="C25" s="52">
        <v>1332586</v>
      </c>
      <c r="D25" s="61">
        <v>63751</v>
      </c>
      <c r="E25" s="489">
        <f aca="true" t="shared" si="9" ref="E25:E31">D25+C25</f>
        <v>1396337</v>
      </c>
      <c r="F25" s="60">
        <v>305853</v>
      </c>
      <c r="G25" s="50">
        <v>289598</v>
      </c>
      <c r="H25" s="56">
        <f t="shared" si="7"/>
        <v>595451</v>
      </c>
      <c r="I25" s="59">
        <v>3120</v>
      </c>
      <c r="J25" s="58">
        <v>3392</v>
      </c>
      <c r="K25" s="57">
        <f t="shared" si="8"/>
        <v>6512</v>
      </c>
      <c r="L25" s="369">
        <f aca="true" t="shared" si="10" ref="L25:N28">I25+F25</f>
        <v>308973</v>
      </c>
      <c r="M25" s="405">
        <f t="shared" si="10"/>
        <v>292990</v>
      </c>
      <c r="N25" s="419">
        <f t="shared" si="10"/>
        <v>601963</v>
      </c>
      <c r="O25" s="55">
        <f aca="true" t="shared" si="11" ref="O25:O31">N25+E25</f>
        <v>1998300</v>
      </c>
    </row>
    <row r="26" spans="1:15" ht="19.5" customHeight="1">
      <c r="A26" s="63"/>
      <c r="B26" s="90" t="s">
        <v>5</v>
      </c>
      <c r="C26" s="52">
        <v>1478654</v>
      </c>
      <c r="D26" s="61">
        <v>76425</v>
      </c>
      <c r="E26" s="489">
        <f t="shared" si="9"/>
        <v>1555079</v>
      </c>
      <c r="F26" s="60">
        <v>354569</v>
      </c>
      <c r="G26" s="50">
        <v>311654</v>
      </c>
      <c r="H26" s="56">
        <f t="shared" si="7"/>
        <v>666223</v>
      </c>
      <c r="I26" s="59">
        <v>4832</v>
      </c>
      <c r="J26" s="58">
        <v>4593</v>
      </c>
      <c r="K26" s="57">
        <f t="shared" si="8"/>
        <v>9425</v>
      </c>
      <c r="L26" s="369">
        <f t="shared" si="10"/>
        <v>359401</v>
      </c>
      <c r="M26" s="405">
        <f t="shared" si="10"/>
        <v>316247</v>
      </c>
      <c r="N26" s="419">
        <f t="shared" si="10"/>
        <v>675648</v>
      </c>
      <c r="O26" s="55">
        <f t="shared" si="11"/>
        <v>2230727</v>
      </c>
    </row>
    <row r="27" spans="1:15" ht="19.5" customHeight="1">
      <c r="A27" s="63"/>
      <c r="B27" s="90" t="s">
        <v>16</v>
      </c>
      <c r="C27" s="52">
        <v>1466349</v>
      </c>
      <c r="D27" s="61">
        <v>56876</v>
      </c>
      <c r="E27" s="489">
        <f t="shared" si="9"/>
        <v>1523225</v>
      </c>
      <c r="F27" s="60">
        <v>309791</v>
      </c>
      <c r="G27" s="50">
        <v>306682</v>
      </c>
      <c r="H27" s="56">
        <f t="shared" si="7"/>
        <v>616473</v>
      </c>
      <c r="I27" s="59">
        <v>2443</v>
      </c>
      <c r="J27" s="58">
        <v>2361</v>
      </c>
      <c r="K27" s="57">
        <f t="shared" si="8"/>
        <v>4804</v>
      </c>
      <c r="L27" s="369">
        <f t="shared" si="10"/>
        <v>312234</v>
      </c>
      <c r="M27" s="405">
        <f t="shared" si="10"/>
        <v>309043</v>
      </c>
      <c r="N27" s="419">
        <f t="shared" si="10"/>
        <v>621277</v>
      </c>
      <c r="O27" s="55">
        <f t="shared" si="11"/>
        <v>2144502</v>
      </c>
    </row>
    <row r="28" spans="1:15" ht="19.5" customHeight="1">
      <c r="A28" s="63"/>
      <c r="B28" s="90" t="s">
        <v>15</v>
      </c>
      <c r="C28" s="52">
        <v>1576038</v>
      </c>
      <c r="D28" s="61">
        <v>65507</v>
      </c>
      <c r="E28" s="489">
        <f t="shared" si="9"/>
        <v>1641545</v>
      </c>
      <c r="F28" s="60">
        <v>335245</v>
      </c>
      <c r="G28" s="50">
        <v>322191</v>
      </c>
      <c r="H28" s="56">
        <f t="shared" si="7"/>
        <v>657436</v>
      </c>
      <c r="I28" s="59">
        <v>3857</v>
      </c>
      <c r="J28" s="58">
        <v>3939</v>
      </c>
      <c r="K28" s="57">
        <f t="shared" si="8"/>
        <v>7796</v>
      </c>
      <c r="L28" s="369">
        <f t="shared" si="10"/>
        <v>339102</v>
      </c>
      <c r="M28" s="405">
        <f t="shared" si="10"/>
        <v>326130</v>
      </c>
      <c r="N28" s="419">
        <f t="shared" si="10"/>
        <v>665232</v>
      </c>
      <c r="O28" s="55">
        <f t="shared" si="11"/>
        <v>2306777</v>
      </c>
    </row>
    <row r="29" spans="1:15" ht="19.5" customHeight="1">
      <c r="A29" s="63"/>
      <c r="B29" s="90" t="s">
        <v>14</v>
      </c>
      <c r="C29" s="52">
        <v>1630018</v>
      </c>
      <c r="D29" s="61">
        <v>62735</v>
      </c>
      <c r="E29" s="489">
        <f t="shared" si="9"/>
        <v>1692753</v>
      </c>
      <c r="F29" s="60">
        <v>402021</v>
      </c>
      <c r="G29" s="50">
        <v>372544</v>
      </c>
      <c r="H29" s="56">
        <f t="shared" si="7"/>
        <v>774565</v>
      </c>
      <c r="I29" s="59">
        <v>4787</v>
      </c>
      <c r="J29" s="58">
        <v>4438</v>
      </c>
      <c r="K29" s="57">
        <f t="shared" si="8"/>
        <v>9225</v>
      </c>
      <c r="L29" s="369">
        <f aca="true" t="shared" si="12" ref="L29:N31">I29+F29</f>
        <v>406808</v>
      </c>
      <c r="M29" s="405">
        <f t="shared" si="12"/>
        <v>376982</v>
      </c>
      <c r="N29" s="419">
        <f t="shared" si="12"/>
        <v>783790</v>
      </c>
      <c r="O29" s="55">
        <f t="shared" si="11"/>
        <v>2476543</v>
      </c>
    </row>
    <row r="30" spans="1:15" ht="19.5" customHeight="1">
      <c r="A30" s="63"/>
      <c r="B30" s="90" t="s">
        <v>13</v>
      </c>
      <c r="C30" s="52">
        <v>1728515</v>
      </c>
      <c r="D30" s="61">
        <v>63945</v>
      </c>
      <c r="E30" s="489">
        <f t="shared" si="9"/>
        <v>1792460</v>
      </c>
      <c r="F30" s="60">
        <v>393101</v>
      </c>
      <c r="G30" s="50">
        <v>448524</v>
      </c>
      <c r="H30" s="56">
        <f>G30+F30</f>
        <v>841625</v>
      </c>
      <c r="I30" s="59">
        <v>3825</v>
      </c>
      <c r="J30" s="58">
        <v>4432</v>
      </c>
      <c r="K30" s="57">
        <f>J30+I30</f>
        <v>8257</v>
      </c>
      <c r="L30" s="369">
        <f t="shared" si="12"/>
        <v>396926</v>
      </c>
      <c r="M30" s="405">
        <f t="shared" si="12"/>
        <v>452956</v>
      </c>
      <c r="N30" s="419">
        <f t="shared" si="12"/>
        <v>849882</v>
      </c>
      <c r="O30" s="55">
        <f t="shared" si="11"/>
        <v>2642342</v>
      </c>
    </row>
    <row r="31" spans="1:15" ht="19.5" customHeight="1" thickBot="1">
      <c r="A31" s="63"/>
      <c r="B31" s="90" t="s">
        <v>12</v>
      </c>
      <c r="C31" s="52">
        <v>1675921</v>
      </c>
      <c r="D31" s="61">
        <v>65044</v>
      </c>
      <c r="E31" s="489">
        <f t="shared" si="9"/>
        <v>1740965</v>
      </c>
      <c r="F31" s="60">
        <v>417282</v>
      </c>
      <c r="G31" s="50">
        <v>404639</v>
      </c>
      <c r="H31" s="56">
        <f>G31+F31</f>
        <v>821921</v>
      </c>
      <c r="I31" s="59">
        <v>3326</v>
      </c>
      <c r="J31" s="58">
        <v>3573</v>
      </c>
      <c r="K31" s="57">
        <f>J31+I31</f>
        <v>6899</v>
      </c>
      <c r="L31" s="369">
        <f t="shared" si="12"/>
        <v>420608</v>
      </c>
      <c r="M31" s="405">
        <f t="shared" si="12"/>
        <v>408212</v>
      </c>
      <c r="N31" s="419">
        <f t="shared" si="12"/>
        <v>828820</v>
      </c>
      <c r="O31" s="55">
        <f t="shared" si="11"/>
        <v>2569785</v>
      </c>
    </row>
    <row r="32" spans="1:15" ht="18" customHeight="1">
      <c r="A32" s="53" t="s">
        <v>4</v>
      </c>
      <c r="B32" s="41"/>
      <c r="C32" s="40"/>
      <c r="D32" s="39"/>
      <c r="E32" s="491"/>
      <c r="F32" s="40"/>
      <c r="G32" s="39"/>
      <c r="H32" s="38"/>
      <c r="I32" s="40"/>
      <c r="J32" s="39"/>
      <c r="K32" s="38"/>
      <c r="L32" s="89"/>
      <c r="M32" s="406"/>
      <c r="N32" s="420"/>
      <c r="O32" s="36"/>
    </row>
    <row r="33" spans="1:15" ht="18" customHeight="1">
      <c r="A33" s="35" t="s">
        <v>152</v>
      </c>
      <c r="B33" s="48"/>
      <c r="C33" s="52">
        <f>SUM(C11:C18)</f>
        <v>10181973</v>
      </c>
      <c r="D33" s="50">
        <f aca="true" t="shared" si="13" ref="D33:O33">SUM(D11:D18)</f>
        <v>553161</v>
      </c>
      <c r="E33" s="492">
        <f t="shared" si="13"/>
        <v>10735134</v>
      </c>
      <c r="F33" s="52">
        <f t="shared" si="13"/>
        <v>2570035</v>
      </c>
      <c r="G33" s="50">
        <f t="shared" si="13"/>
        <v>2482676</v>
      </c>
      <c r="H33" s="51">
        <f t="shared" si="13"/>
        <v>5052711</v>
      </c>
      <c r="I33" s="52">
        <f t="shared" si="13"/>
        <v>20028</v>
      </c>
      <c r="J33" s="50">
        <f t="shared" si="13"/>
        <v>18169</v>
      </c>
      <c r="K33" s="51">
        <f t="shared" si="13"/>
        <v>38197</v>
      </c>
      <c r="L33" s="52">
        <f t="shared" si="13"/>
        <v>2590063</v>
      </c>
      <c r="M33" s="407">
        <f t="shared" si="13"/>
        <v>2500845</v>
      </c>
      <c r="N33" s="421">
        <f t="shared" si="13"/>
        <v>5090908</v>
      </c>
      <c r="O33" s="49">
        <f t="shared" si="13"/>
        <v>15826042</v>
      </c>
    </row>
    <row r="34" spans="1:15" ht="18" customHeight="1" thickBot="1">
      <c r="A34" s="35" t="s">
        <v>153</v>
      </c>
      <c r="B34" s="48"/>
      <c r="C34" s="47">
        <f>SUM(C24:C31)</f>
        <v>12429161</v>
      </c>
      <c r="D34" s="44">
        <f aca="true" t="shared" si="14" ref="D34:O34">SUM(D24:D31)</f>
        <v>528421</v>
      </c>
      <c r="E34" s="493">
        <f t="shared" si="14"/>
        <v>12957582</v>
      </c>
      <c r="F34" s="46">
        <f t="shared" si="14"/>
        <v>2902894</v>
      </c>
      <c r="G34" s="44">
        <f t="shared" si="14"/>
        <v>2831860</v>
      </c>
      <c r="H34" s="45">
        <f t="shared" si="14"/>
        <v>5734754</v>
      </c>
      <c r="I34" s="46">
        <f t="shared" si="14"/>
        <v>32431</v>
      </c>
      <c r="J34" s="44">
        <f t="shared" si="14"/>
        <v>33488</v>
      </c>
      <c r="K34" s="45">
        <f t="shared" si="14"/>
        <v>65919</v>
      </c>
      <c r="L34" s="46">
        <f t="shared" si="14"/>
        <v>2935325</v>
      </c>
      <c r="M34" s="408">
        <f t="shared" si="14"/>
        <v>2865348</v>
      </c>
      <c r="N34" s="422">
        <f t="shared" si="14"/>
        <v>5800673</v>
      </c>
      <c r="O34" s="43">
        <f t="shared" si="14"/>
        <v>18758255</v>
      </c>
    </row>
    <row r="35" spans="1:15" ht="16.5" customHeight="1">
      <c r="A35" s="42" t="s">
        <v>3</v>
      </c>
      <c r="B35" s="41"/>
      <c r="C35" s="40"/>
      <c r="D35" s="39"/>
      <c r="E35" s="494"/>
      <c r="F35" s="40"/>
      <c r="G35" s="39"/>
      <c r="H35" s="37"/>
      <c r="I35" s="40"/>
      <c r="J35" s="39"/>
      <c r="K35" s="38"/>
      <c r="L35" s="89"/>
      <c r="M35" s="406"/>
      <c r="N35" s="423"/>
      <c r="O35" s="36"/>
    </row>
    <row r="36" spans="1:15" ht="16.5" customHeight="1">
      <c r="A36" s="35" t="s">
        <v>154</v>
      </c>
      <c r="B36" s="34"/>
      <c r="C36" s="446">
        <f>(C31/C18-1)*100</f>
        <v>13.046337692612786</v>
      </c>
      <c r="D36" s="447">
        <f aca="true" t="shared" si="15" ref="D36:O36">(D31/D18-1)*100</f>
        <v>-10.556785522751333</v>
      </c>
      <c r="E36" s="495">
        <f t="shared" si="15"/>
        <v>11.942678538015938</v>
      </c>
      <c r="F36" s="446">
        <f t="shared" si="15"/>
        <v>14.802546509004678</v>
      </c>
      <c r="G36" s="448">
        <f t="shared" si="15"/>
        <v>17.20615113675532</v>
      </c>
      <c r="H36" s="449">
        <f t="shared" si="15"/>
        <v>15.973416676661278</v>
      </c>
      <c r="I36" s="450">
        <f t="shared" si="15"/>
        <v>292.2169811320755</v>
      </c>
      <c r="J36" s="447">
        <f t="shared" si="15"/>
        <v>243.55769230769232</v>
      </c>
      <c r="K36" s="451">
        <f t="shared" si="15"/>
        <v>265.4131355932203</v>
      </c>
      <c r="L36" s="450">
        <f t="shared" si="15"/>
        <v>15.448252389343619</v>
      </c>
      <c r="M36" s="452">
        <f t="shared" si="15"/>
        <v>17.88596990270794</v>
      </c>
      <c r="N36" s="453">
        <f t="shared" si="15"/>
        <v>16.63615267596674</v>
      </c>
      <c r="O36" s="454">
        <f t="shared" si="15"/>
        <v>13.414630917031811</v>
      </c>
    </row>
    <row r="37" spans="1:15" ht="7.5" customHeight="1" thickBot="1">
      <c r="A37" s="33"/>
      <c r="B37" s="32"/>
      <c r="C37" s="31"/>
      <c r="D37" s="30"/>
      <c r="E37" s="496"/>
      <c r="F37" s="29"/>
      <c r="G37" s="27"/>
      <c r="H37" s="26"/>
      <c r="I37" s="29"/>
      <c r="J37" s="27"/>
      <c r="K37" s="28"/>
      <c r="L37" s="29"/>
      <c r="M37" s="409"/>
      <c r="N37" s="424"/>
      <c r="O37" s="25"/>
    </row>
    <row r="38" spans="1:15" ht="16.5" customHeight="1">
      <c r="A38" s="24" t="s">
        <v>2</v>
      </c>
      <c r="B38" s="23"/>
      <c r="C38" s="22"/>
      <c r="D38" s="21"/>
      <c r="E38" s="497"/>
      <c r="F38" s="20"/>
      <c r="G38" s="18"/>
      <c r="H38" s="17"/>
      <c r="I38" s="20"/>
      <c r="J38" s="18"/>
      <c r="K38" s="19"/>
      <c r="L38" s="20"/>
      <c r="M38" s="410"/>
      <c r="N38" s="425"/>
      <c r="O38" s="16"/>
    </row>
    <row r="39" spans="1:15" ht="16.5" customHeight="1" thickBot="1">
      <c r="A39" s="434" t="s">
        <v>155</v>
      </c>
      <c r="B39" s="15"/>
      <c r="C39" s="14">
        <f aca="true" t="shared" si="16" ref="C39:O39">(C34/C33-1)*100</f>
        <v>22.07026084237309</v>
      </c>
      <c r="D39" s="10">
        <f t="shared" si="16"/>
        <v>-4.472477271535769</v>
      </c>
      <c r="E39" s="498">
        <f t="shared" si="16"/>
        <v>20.70256412262763</v>
      </c>
      <c r="F39" s="14">
        <f t="shared" si="16"/>
        <v>12.951535679475178</v>
      </c>
      <c r="G39" s="13">
        <f t="shared" si="16"/>
        <v>14.064823601629861</v>
      </c>
      <c r="H39" s="9">
        <f t="shared" si="16"/>
        <v>13.498555527913636</v>
      </c>
      <c r="I39" s="12">
        <f t="shared" si="16"/>
        <v>61.92830037946875</v>
      </c>
      <c r="J39" s="10">
        <f t="shared" si="16"/>
        <v>84.3139413286367</v>
      </c>
      <c r="K39" s="11">
        <f t="shared" si="16"/>
        <v>72.57638034400607</v>
      </c>
      <c r="L39" s="12">
        <f t="shared" si="16"/>
        <v>13.330254901135618</v>
      </c>
      <c r="M39" s="411">
        <f t="shared" si="16"/>
        <v>14.575193584568424</v>
      </c>
      <c r="N39" s="426">
        <f t="shared" si="16"/>
        <v>13.941815487531883</v>
      </c>
      <c r="O39" s="8">
        <f t="shared" si="16"/>
        <v>18.527772136583497</v>
      </c>
    </row>
    <row r="40" spans="1:14" s="5" customFormat="1" ht="17.25" customHeight="1" thickTop="1">
      <c r="A40" s="88" t="s">
        <v>1</v>
      </c>
      <c r="B40" s="7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="5" customFormat="1" ht="13.5" customHeight="1">
      <c r="A41" s="88" t="s">
        <v>0</v>
      </c>
    </row>
    <row r="42" spans="1:14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5">
      <c r="A43" s="3"/>
      <c r="B43" s="3"/>
      <c r="C43" s="4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65522" ht="15">
      <c r="C65522" s="2" t="e">
        <f>((C65518/C65505)-1)*100</f>
        <v>#DIV/0!</v>
      </c>
    </row>
  </sheetData>
  <sheetProtection/>
  <mergeCells count="12">
    <mergeCell ref="A11:A22"/>
    <mergeCell ref="A9:B9"/>
    <mergeCell ref="F9:H9"/>
    <mergeCell ref="C9:C10"/>
    <mergeCell ref="D9:D10"/>
    <mergeCell ref="F7:N8"/>
    <mergeCell ref="I9:K9"/>
    <mergeCell ref="N1:O1"/>
    <mergeCell ref="C7:E7"/>
    <mergeCell ref="O7:O10"/>
    <mergeCell ref="E9:E10"/>
    <mergeCell ref="A4:O5"/>
  </mergeCells>
  <conditionalFormatting sqref="A36:B36 P36:IV36 A39:B39 P39:IV39">
    <cfRule type="cellIs" priority="1" dxfId="93" operator="lessThan" stopIfTrue="1">
      <formula>0</formula>
    </cfRule>
  </conditionalFormatting>
  <conditionalFormatting sqref="C35:O39">
    <cfRule type="cellIs" priority="2" dxfId="94" operator="lessThan" stopIfTrue="1">
      <formula>0</formula>
    </cfRule>
    <cfRule type="cellIs" priority="3" dxfId="95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22"/>
  <sheetViews>
    <sheetView showGridLines="0" zoomScale="88" zoomScaleNormal="88" zoomScalePageLayoutView="0" workbookViewId="0" topLeftCell="A19">
      <selection activeCell="I11" sqref="I11:J31"/>
    </sheetView>
  </sheetViews>
  <sheetFormatPr defaultColWidth="11.421875" defaultRowHeight="15"/>
  <cols>
    <col min="1" max="1" width="9.8515625" style="1" customWidth="1"/>
    <col min="2" max="2" width="21.421875" style="1" customWidth="1"/>
    <col min="3" max="3" width="11.57421875" style="1" customWidth="1"/>
    <col min="4" max="4" width="11.421875" style="1" customWidth="1"/>
    <col min="5" max="5" width="11.421875" style="1" bestFit="1" customWidth="1"/>
    <col min="6" max="7" width="10.00390625" style="1" customWidth="1"/>
    <col min="8" max="9" width="9.57421875" style="1" customWidth="1"/>
    <col min="10" max="10" width="10.42187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514" t="s">
        <v>28</v>
      </c>
      <c r="O1" s="514"/>
    </row>
    <row r="2" ht="5.25" customHeight="1"/>
    <row r="3" ht="4.5" customHeight="1" thickBot="1"/>
    <row r="4" spans="1:15" ht="13.5" customHeight="1" thickTop="1">
      <c r="A4" s="520" t="s">
        <v>32</v>
      </c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521"/>
      <c r="N4" s="521"/>
      <c r="O4" s="522"/>
    </row>
    <row r="5" spans="1:15" ht="12.75" customHeight="1">
      <c r="A5" s="523"/>
      <c r="B5" s="524"/>
      <c r="C5" s="524"/>
      <c r="D5" s="524"/>
      <c r="E5" s="524"/>
      <c r="F5" s="524"/>
      <c r="G5" s="524"/>
      <c r="H5" s="524"/>
      <c r="I5" s="524"/>
      <c r="J5" s="524"/>
      <c r="K5" s="524"/>
      <c r="L5" s="524"/>
      <c r="M5" s="524"/>
      <c r="N5" s="524"/>
      <c r="O5" s="525"/>
    </row>
    <row r="6" spans="1:15" ht="5.25" customHeight="1" thickBot="1">
      <c r="A6" s="87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5"/>
    </row>
    <row r="7" spans="1:15" ht="16.5" customHeight="1" thickTop="1">
      <c r="A7" s="84"/>
      <c r="B7" s="83"/>
      <c r="C7" s="511" t="s">
        <v>26</v>
      </c>
      <c r="D7" s="512"/>
      <c r="E7" s="513"/>
      <c r="F7" s="507" t="s">
        <v>25</v>
      </c>
      <c r="G7" s="508"/>
      <c r="H7" s="508"/>
      <c r="I7" s="508"/>
      <c r="J7" s="508"/>
      <c r="K7" s="508"/>
      <c r="L7" s="508"/>
      <c r="M7" s="508"/>
      <c r="N7" s="508"/>
      <c r="O7" s="515" t="s">
        <v>24</v>
      </c>
    </row>
    <row r="8" spans="1:15" ht="3.75" customHeight="1" thickBot="1">
      <c r="A8" s="82"/>
      <c r="B8" s="81"/>
      <c r="C8" s="80"/>
      <c r="D8" s="79"/>
      <c r="E8" s="78"/>
      <c r="F8" s="509"/>
      <c r="G8" s="510"/>
      <c r="H8" s="510"/>
      <c r="I8" s="510"/>
      <c r="J8" s="510"/>
      <c r="K8" s="510"/>
      <c r="L8" s="510"/>
      <c r="M8" s="510"/>
      <c r="N8" s="510"/>
      <c r="O8" s="516"/>
    </row>
    <row r="9" spans="1:15" ht="21.75" customHeight="1" thickBot="1" thickTop="1">
      <c r="A9" s="530" t="s">
        <v>23</v>
      </c>
      <c r="B9" s="531"/>
      <c r="C9" s="532" t="s">
        <v>22</v>
      </c>
      <c r="D9" s="534" t="s">
        <v>21</v>
      </c>
      <c r="E9" s="518" t="s">
        <v>17</v>
      </c>
      <c r="F9" s="511" t="s">
        <v>22</v>
      </c>
      <c r="G9" s="512"/>
      <c r="H9" s="512"/>
      <c r="I9" s="511" t="s">
        <v>21</v>
      </c>
      <c r="J9" s="512"/>
      <c r="K9" s="513"/>
      <c r="L9" s="92" t="s">
        <v>20</v>
      </c>
      <c r="M9" s="91"/>
      <c r="N9" s="91"/>
      <c r="O9" s="516"/>
    </row>
    <row r="10" spans="1:15" s="71" customFormat="1" ht="18.75" customHeight="1" thickBot="1">
      <c r="A10" s="77"/>
      <c r="B10" s="76"/>
      <c r="C10" s="533"/>
      <c r="D10" s="535"/>
      <c r="E10" s="519"/>
      <c r="F10" s="74" t="s">
        <v>19</v>
      </c>
      <c r="G10" s="73" t="s">
        <v>18</v>
      </c>
      <c r="H10" s="72" t="s">
        <v>17</v>
      </c>
      <c r="I10" s="74" t="s">
        <v>19</v>
      </c>
      <c r="J10" s="73" t="s">
        <v>18</v>
      </c>
      <c r="K10" s="75" t="s">
        <v>17</v>
      </c>
      <c r="L10" s="74" t="s">
        <v>19</v>
      </c>
      <c r="M10" s="404" t="s">
        <v>18</v>
      </c>
      <c r="N10" s="75" t="s">
        <v>17</v>
      </c>
      <c r="O10" s="517"/>
    </row>
    <row r="11" spans="1:15" s="69" customFormat="1" ht="18.75" customHeight="1" thickTop="1">
      <c r="A11" s="526">
        <v>2012</v>
      </c>
      <c r="B11" s="62" t="s">
        <v>7</v>
      </c>
      <c r="C11" s="437">
        <v>9210.109999999999</v>
      </c>
      <c r="D11" s="438">
        <v>1039.0659999999993</v>
      </c>
      <c r="E11" s="488">
        <f aca="true" t="shared" si="0" ref="E11:E24">D11+C11</f>
        <v>10249.175999999998</v>
      </c>
      <c r="F11" s="437">
        <v>25396.219</v>
      </c>
      <c r="G11" s="439">
        <v>14189.631999999996</v>
      </c>
      <c r="H11" s="440">
        <f aca="true" t="shared" si="1" ref="H11:H22">G11+F11</f>
        <v>39585.850999999995</v>
      </c>
      <c r="I11" s="441">
        <v>2258.958</v>
      </c>
      <c r="J11" s="442">
        <v>545.3380000000001</v>
      </c>
      <c r="K11" s="443">
        <f aca="true" t="shared" si="2" ref="K11:K22">J11+I11</f>
        <v>2804.2960000000003</v>
      </c>
      <c r="L11" s="444">
        <f aca="true" t="shared" si="3" ref="L11:N26">I11+F11</f>
        <v>27655.177</v>
      </c>
      <c r="M11" s="445">
        <f t="shared" si="3"/>
        <v>14734.969999999996</v>
      </c>
      <c r="N11" s="418">
        <f t="shared" si="3"/>
        <v>42390.147</v>
      </c>
      <c r="O11" s="70">
        <f aca="true" t="shared" si="4" ref="O11:O24">N11+E11</f>
        <v>52639.323</v>
      </c>
    </row>
    <row r="12" spans="1:15" ht="18.75" customHeight="1">
      <c r="A12" s="527"/>
      <c r="B12" s="62" t="s">
        <v>6</v>
      </c>
      <c r="C12" s="52">
        <v>9720.685</v>
      </c>
      <c r="D12" s="61">
        <v>1309.3049999999996</v>
      </c>
      <c r="E12" s="489">
        <f t="shared" si="0"/>
        <v>11029.99</v>
      </c>
      <c r="F12" s="52">
        <v>26289.17</v>
      </c>
      <c r="G12" s="50">
        <v>15899.264000000005</v>
      </c>
      <c r="H12" s="56">
        <f t="shared" si="1"/>
        <v>42188.434</v>
      </c>
      <c r="I12" s="59">
        <v>2191.698</v>
      </c>
      <c r="J12" s="58">
        <v>1736.9070000000002</v>
      </c>
      <c r="K12" s="57">
        <f t="shared" si="2"/>
        <v>3928.605</v>
      </c>
      <c r="L12" s="369">
        <f t="shared" si="3"/>
        <v>28480.868</v>
      </c>
      <c r="M12" s="405">
        <f t="shared" si="3"/>
        <v>17636.171000000006</v>
      </c>
      <c r="N12" s="419">
        <f t="shared" si="3"/>
        <v>46117.039000000004</v>
      </c>
      <c r="O12" s="55">
        <f t="shared" si="4"/>
        <v>57147.029</v>
      </c>
    </row>
    <row r="13" spans="1:15" ht="18.75" customHeight="1">
      <c r="A13" s="527"/>
      <c r="B13" s="62" t="s">
        <v>5</v>
      </c>
      <c r="C13" s="52">
        <v>11697.127000000002</v>
      </c>
      <c r="D13" s="61">
        <v>1510.873999999999</v>
      </c>
      <c r="E13" s="489">
        <f t="shared" si="0"/>
        <v>13208.001</v>
      </c>
      <c r="F13" s="52">
        <v>25006.329999999994</v>
      </c>
      <c r="G13" s="50">
        <v>18303.338000000003</v>
      </c>
      <c r="H13" s="56">
        <f t="shared" si="1"/>
        <v>43309.668</v>
      </c>
      <c r="I13" s="369">
        <v>2734.741</v>
      </c>
      <c r="J13" s="58">
        <v>1962.816</v>
      </c>
      <c r="K13" s="57">
        <f t="shared" si="2"/>
        <v>4697.557</v>
      </c>
      <c r="L13" s="369">
        <f t="shared" si="3"/>
        <v>27741.070999999996</v>
      </c>
      <c r="M13" s="405">
        <f t="shared" si="3"/>
        <v>20266.154000000002</v>
      </c>
      <c r="N13" s="419">
        <f t="shared" si="3"/>
        <v>48007.225</v>
      </c>
      <c r="O13" s="55">
        <f t="shared" si="4"/>
        <v>61215.225999999995</v>
      </c>
    </row>
    <row r="14" spans="1:15" ht="18.75" customHeight="1">
      <c r="A14" s="527"/>
      <c r="B14" s="62" t="s">
        <v>16</v>
      </c>
      <c r="C14" s="52">
        <v>9890.865999999996</v>
      </c>
      <c r="D14" s="61">
        <v>1125.8489999999988</v>
      </c>
      <c r="E14" s="489">
        <f t="shared" si="0"/>
        <v>11016.714999999995</v>
      </c>
      <c r="F14" s="52">
        <v>29797.279</v>
      </c>
      <c r="G14" s="50">
        <v>16720.779</v>
      </c>
      <c r="H14" s="56">
        <f t="shared" si="1"/>
        <v>46518.058</v>
      </c>
      <c r="I14" s="59">
        <v>2954.0289999999995</v>
      </c>
      <c r="J14" s="58">
        <v>1660.3850000000002</v>
      </c>
      <c r="K14" s="57">
        <f t="shared" si="2"/>
        <v>4614.414</v>
      </c>
      <c r="L14" s="369">
        <f t="shared" si="3"/>
        <v>32751.307999999997</v>
      </c>
      <c r="M14" s="405">
        <f t="shared" si="3"/>
        <v>18381.163999999997</v>
      </c>
      <c r="N14" s="419">
        <f t="shared" si="3"/>
        <v>51132.471999999994</v>
      </c>
      <c r="O14" s="55">
        <f t="shared" si="4"/>
        <v>62149.18699999999</v>
      </c>
    </row>
    <row r="15" spans="1:15" s="69" customFormat="1" ht="18.75" customHeight="1">
      <c r="A15" s="527"/>
      <c r="B15" s="62" t="s">
        <v>15</v>
      </c>
      <c r="C15" s="52">
        <v>11143.578999999994</v>
      </c>
      <c r="D15" s="61">
        <v>1192.4209999999964</v>
      </c>
      <c r="E15" s="489">
        <f t="shared" si="0"/>
        <v>12335.99999999999</v>
      </c>
      <c r="F15" s="52">
        <v>30724.053999999986</v>
      </c>
      <c r="G15" s="50">
        <v>17723.575999999997</v>
      </c>
      <c r="H15" s="56">
        <f t="shared" si="1"/>
        <v>48447.62999999998</v>
      </c>
      <c r="I15" s="59">
        <v>2706.5860000000002</v>
      </c>
      <c r="J15" s="58">
        <v>1619.6519999999998</v>
      </c>
      <c r="K15" s="57">
        <f t="shared" si="2"/>
        <v>4326.238</v>
      </c>
      <c r="L15" s="369">
        <f t="shared" si="3"/>
        <v>33430.639999999985</v>
      </c>
      <c r="M15" s="405">
        <f t="shared" si="3"/>
        <v>19343.227999999996</v>
      </c>
      <c r="N15" s="419">
        <f t="shared" si="3"/>
        <v>52773.86799999998</v>
      </c>
      <c r="O15" s="55">
        <f t="shared" si="4"/>
        <v>65109.86799999997</v>
      </c>
    </row>
    <row r="16" spans="1:15" s="389" customFormat="1" ht="18.75" customHeight="1">
      <c r="A16" s="527"/>
      <c r="B16" s="68" t="s">
        <v>14</v>
      </c>
      <c r="C16" s="52">
        <v>10325.54199999999</v>
      </c>
      <c r="D16" s="61">
        <v>1139.5539999999996</v>
      </c>
      <c r="E16" s="489">
        <f t="shared" si="0"/>
        <v>11465.09599999999</v>
      </c>
      <c r="F16" s="52">
        <v>23430.658</v>
      </c>
      <c r="G16" s="50">
        <v>16463.131</v>
      </c>
      <c r="H16" s="56">
        <f t="shared" si="1"/>
        <v>39893.789000000004</v>
      </c>
      <c r="I16" s="59">
        <v>2708.963</v>
      </c>
      <c r="J16" s="58">
        <v>2104.3119999999994</v>
      </c>
      <c r="K16" s="57">
        <f t="shared" si="2"/>
        <v>4813.275</v>
      </c>
      <c r="L16" s="369">
        <f t="shared" si="3"/>
        <v>26139.621</v>
      </c>
      <c r="M16" s="405">
        <f t="shared" si="3"/>
        <v>18567.443</v>
      </c>
      <c r="N16" s="419">
        <f t="shared" si="3"/>
        <v>44707.064000000006</v>
      </c>
      <c r="O16" s="55">
        <f t="shared" si="4"/>
        <v>56172.159999999996</v>
      </c>
    </row>
    <row r="17" spans="1:15" s="392" customFormat="1" ht="18.75" customHeight="1">
      <c r="A17" s="527"/>
      <c r="B17" s="62" t="s">
        <v>13</v>
      </c>
      <c r="C17" s="52">
        <v>10297.995999999996</v>
      </c>
      <c r="D17" s="61">
        <v>1229.7600000000004</v>
      </c>
      <c r="E17" s="489">
        <f t="shared" si="0"/>
        <v>11527.755999999996</v>
      </c>
      <c r="F17" s="52">
        <v>21666.458</v>
      </c>
      <c r="G17" s="50">
        <v>14737.718999999992</v>
      </c>
      <c r="H17" s="56">
        <f t="shared" si="1"/>
        <v>36404.17699999999</v>
      </c>
      <c r="I17" s="59">
        <v>2660.7709999999997</v>
      </c>
      <c r="J17" s="58">
        <v>2416.1269999999995</v>
      </c>
      <c r="K17" s="57">
        <f t="shared" si="2"/>
        <v>5076.897999999999</v>
      </c>
      <c r="L17" s="369">
        <f t="shared" si="3"/>
        <v>24327.229</v>
      </c>
      <c r="M17" s="405">
        <f t="shared" si="3"/>
        <v>17153.84599999999</v>
      </c>
      <c r="N17" s="419">
        <f t="shared" si="3"/>
        <v>41481.07499999999</v>
      </c>
      <c r="O17" s="55">
        <f t="shared" si="4"/>
        <v>53008.830999999984</v>
      </c>
    </row>
    <row r="18" spans="1:15" s="403" customFormat="1" ht="18.75" customHeight="1">
      <c r="A18" s="527"/>
      <c r="B18" s="62" t="s">
        <v>12</v>
      </c>
      <c r="C18" s="52">
        <v>9764.418000000003</v>
      </c>
      <c r="D18" s="61">
        <v>1549.9879999999991</v>
      </c>
      <c r="E18" s="489">
        <f t="shared" si="0"/>
        <v>11314.406000000003</v>
      </c>
      <c r="F18" s="52">
        <v>24852.113000000012</v>
      </c>
      <c r="G18" s="50">
        <v>16805.007</v>
      </c>
      <c r="H18" s="56">
        <f t="shared" si="1"/>
        <v>41657.12000000001</v>
      </c>
      <c r="I18" s="59">
        <v>2429.8960000000006</v>
      </c>
      <c r="J18" s="58">
        <v>2544.995</v>
      </c>
      <c r="K18" s="57">
        <f t="shared" si="2"/>
        <v>4974.8910000000005</v>
      </c>
      <c r="L18" s="369">
        <f t="shared" si="3"/>
        <v>27282.009000000013</v>
      </c>
      <c r="M18" s="405">
        <f t="shared" si="3"/>
        <v>19350.002</v>
      </c>
      <c r="N18" s="419">
        <f t="shared" si="3"/>
        <v>46632.01100000001</v>
      </c>
      <c r="O18" s="55">
        <f t="shared" si="4"/>
        <v>57946.417000000016</v>
      </c>
    </row>
    <row r="19" spans="1:15" ht="18.75" customHeight="1">
      <c r="A19" s="527"/>
      <c r="B19" s="62" t="s">
        <v>11</v>
      </c>
      <c r="C19" s="52">
        <v>9757.755999999996</v>
      </c>
      <c r="D19" s="61">
        <v>1184.679999999998</v>
      </c>
      <c r="E19" s="489">
        <f t="shared" si="0"/>
        <v>10942.435999999994</v>
      </c>
      <c r="F19" s="52">
        <v>24181.38299999999</v>
      </c>
      <c r="G19" s="50">
        <v>19256.211000000007</v>
      </c>
      <c r="H19" s="56">
        <f t="shared" si="1"/>
        <v>43437.594</v>
      </c>
      <c r="I19" s="59">
        <v>3007.2930000000006</v>
      </c>
      <c r="J19" s="58">
        <v>1811.1480000000001</v>
      </c>
      <c r="K19" s="57">
        <f t="shared" si="2"/>
        <v>4818.441000000001</v>
      </c>
      <c r="L19" s="369">
        <f t="shared" si="3"/>
        <v>27188.675999999992</v>
      </c>
      <c r="M19" s="405">
        <f t="shared" si="3"/>
        <v>21067.359000000008</v>
      </c>
      <c r="N19" s="419">
        <f t="shared" si="3"/>
        <v>48256.034999999996</v>
      </c>
      <c r="O19" s="55">
        <f t="shared" si="4"/>
        <v>59198.47099999999</v>
      </c>
    </row>
    <row r="20" spans="1:15" s="412" customFormat="1" ht="18.75" customHeight="1">
      <c r="A20" s="528"/>
      <c r="B20" s="62" t="s">
        <v>10</v>
      </c>
      <c r="C20" s="52">
        <v>11058.368999999992</v>
      </c>
      <c r="D20" s="61">
        <v>1354.8229999999976</v>
      </c>
      <c r="E20" s="489">
        <f t="shared" si="0"/>
        <v>12413.191999999988</v>
      </c>
      <c r="F20" s="52">
        <v>26151.77500000001</v>
      </c>
      <c r="G20" s="50">
        <v>17573.39499999999</v>
      </c>
      <c r="H20" s="56">
        <f t="shared" si="1"/>
        <v>43725.17</v>
      </c>
      <c r="I20" s="59">
        <v>2969.441000000001</v>
      </c>
      <c r="J20" s="58">
        <v>2118.2890000000007</v>
      </c>
      <c r="K20" s="57">
        <f t="shared" si="2"/>
        <v>5087.730000000001</v>
      </c>
      <c r="L20" s="369">
        <f t="shared" si="3"/>
        <v>29121.21600000001</v>
      </c>
      <c r="M20" s="405">
        <f t="shared" si="3"/>
        <v>19691.68399999999</v>
      </c>
      <c r="N20" s="419">
        <f t="shared" si="3"/>
        <v>48812.9</v>
      </c>
      <c r="O20" s="55">
        <f t="shared" si="4"/>
        <v>61226.09199999999</v>
      </c>
    </row>
    <row r="21" spans="1:15" s="54" customFormat="1" ht="18.75" customHeight="1">
      <c r="A21" s="527"/>
      <c r="B21" s="62" t="s">
        <v>9</v>
      </c>
      <c r="C21" s="52">
        <v>11508.782999999994</v>
      </c>
      <c r="D21" s="61">
        <v>1266.3759999999988</v>
      </c>
      <c r="E21" s="489">
        <f t="shared" si="0"/>
        <v>12775.158999999992</v>
      </c>
      <c r="F21" s="52">
        <v>26033.40700000001</v>
      </c>
      <c r="G21" s="50">
        <v>20599.597</v>
      </c>
      <c r="H21" s="56">
        <f t="shared" si="1"/>
        <v>46633.004000000015</v>
      </c>
      <c r="I21" s="59">
        <v>1906.1180000000002</v>
      </c>
      <c r="J21" s="58">
        <v>1549.651</v>
      </c>
      <c r="K21" s="57">
        <f t="shared" si="2"/>
        <v>3455.7690000000002</v>
      </c>
      <c r="L21" s="369">
        <f t="shared" si="3"/>
        <v>27939.52500000001</v>
      </c>
      <c r="M21" s="405">
        <f t="shared" si="3"/>
        <v>22149.248000000003</v>
      </c>
      <c r="N21" s="419">
        <f t="shared" si="3"/>
        <v>50088.773000000016</v>
      </c>
      <c r="O21" s="55">
        <f t="shared" si="4"/>
        <v>62863.93200000001</v>
      </c>
    </row>
    <row r="22" spans="1:15" ht="18.75" customHeight="1" thickBot="1">
      <c r="A22" s="529"/>
      <c r="B22" s="62" t="s">
        <v>8</v>
      </c>
      <c r="C22" s="52">
        <v>12160.971999999998</v>
      </c>
      <c r="D22" s="61">
        <v>1509.9099999999978</v>
      </c>
      <c r="E22" s="489">
        <f t="shared" si="0"/>
        <v>13670.881999999996</v>
      </c>
      <c r="F22" s="52">
        <v>26428.444000000003</v>
      </c>
      <c r="G22" s="50">
        <v>20319.513000000006</v>
      </c>
      <c r="H22" s="56">
        <f t="shared" si="1"/>
        <v>46747.95700000001</v>
      </c>
      <c r="I22" s="59">
        <v>2167.152</v>
      </c>
      <c r="J22" s="58">
        <v>1745.642</v>
      </c>
      <c r="K22" s="57">
        <f t="shared" si="2"/>
        <v>3912.794</v>
      </c>
      <c r="L22" s="369">
        <f t="shared" si="3"/>
        <v>28595.596000000005</v>
      </c>
      <c r="M22" s="405">
        <f t="shared" si="3"/>
        <v>22065.155000000006</v>
      </c>
      <c r="N22" s="419">
        <f t="shared" si="3"/>
        <v>50660.75100000001</v>
      </c>
      <c r="O22" s="55">
        <f t="shared" si="4"/>
        <v>64331.63300000001</v>
      </c>
    </row>
    <row r="23" spans="1:15" ht="3.75" customHeight="1">
      <c r="A23" s="67"/>
      <c r="B23" s="66"/>
      <c r="C23" s="65"/>
      <c r="D23" s="64"/>
      <c r="E23" s="490">
        <f t="shared" si="0"/>
        <v>0</v>
      </c>
      <c r="F23" s="40"/>
      <c r="G23" s="39"/>
      <c r="H23" s="37"/>
      <c r="I23" s="40"/>
      <c r="J23" s="39"/>
      <c r="K23" s="38"/>
      <c r="L23" s="89">
        <f t="shared" si="3"/>
        <v>0</v>
      </c>
      <c r="M23" s="406">
        <f t="shared" si="3"/>
        <v>0</v>
      </c>
      <c r="N23" s="420">
        <f t="shared" si="3"/>
        <v>0</v>
      </c>
      <c r="O23" s="36">
        <f t="shared" si="4"/>
        <v>0</v>
      </c>
    </row>
    <row r="24" spans="1:15" ht="19.5" customHeight="1">
      <c r="A24" s="63">
        <v>2013</v>
      </c>
      <c r="B24" s="90" t="s">
        <v>7</v>
      </c>
      <c r="C24" s="52">
        <v>9804.539</v>
      </c>
      <c r="D24" s="61">
        <v>1151.3699999999992</v>
      </c>
      <c r="E24" s="489">
        <f t="shared" si="0"/>
        <v>10955.909</v>
      </c>
      <c r="F24" s="60">
        <v>27487.991</v>
      </c>
      <c r="G24" s="50">
        <v>15208.326999999997</v>
      </c>
      <c r="H24" s="56">
        <f aca="true" t="shared" si="5" ref="H24:H31">G24+F24</f>
        <v>42696.318</v>
      </c>
      <c r="I24" s="59">
        <v>3909.5429999999997</v>
      </c>
      <c r="J24" s="58">
        <v>1861.331</v>
      </c>
      <c r="K24" s="57">
        <f aca="true" t="shared" si="6" ref="K24:K31">J24+I24</f>
        <v>5770.874</v>
      </c>
      <c r="L24" s="369">
        <f t="shared" si="3"/>
        <v>31397.534</v>
      </c>
      <c r="M24" s="405">
        <f t="shared" si="3"/>
        <v>17069.657999999996</v>
      </c>
      <c r="N24" s="419">
        <f t="shared" si="3"/>
        <v>48467.191999999995</v>
      </c>
      <c r="O24" s="55">
        <f t="shared" si="4"/>
        <v>59423.100999999995</v>
      </c>
    </row>
    <row r="25" spans="1:15" ht="19.5" customHeight="1">
      <c r="A25" s="63"/>
      <c r="B25" s="90" t="s">
        <v>6</v>
      </c>
      <c r="C25" s="52">
        <v>9939.675999999998</v>
      </c>
      <c r="D25" s="61">
        <v>1286.9309999999982</v>
      </c>
      <c r="E25" s="489">
        <f aca="true" t="shared" si="7" ref="E25:E31">D25+C25</f>
        <v>11226.606999999996</v>
      </c>
      <c r="F25" s="60">
        <v>27857.914</v>
      </c>
      <c r="G25" s="50">
        <v>15050.063999999997</v>
      </c>
      <c r="H25" s="56">
        <f t="shared" si="5"/>
        <v>42907.977999999996</v>
      </c>
      <c r="I25" s="59">
        <v>3371.753</v>
      </c>
      <c r="J25" s="58">
        <v>2178.4819999999995</v>
      </c>
      <c r="K25" s="57">
        <f t="shared" si="6"/>
        <v>5550.235</v>
      </c>
      <c r="L25" s="369">
        <f t="shared" si="3"/>
        <v>31229.667</v>
      </c>
      <c r="M25" s="405">
        <f t="shared" si="3"/>
        <v>17228.545999999995</v>
      </c>
      <c r="N25" s="419">
        <f t="shared" si="3"/>
        <v>48458.212999999996</v>
      </c>
      <c r="O25" s="55">
        <f aca="true" t="shared" si="8" ref="O25:O31">N25+E25</f>
        <v>59684.81999999999</v>
      </c>
    </row>
    <row r="26" spans="1:15" ht="19.5" customHeight="1">
      <c r="A26" s="63"/>
      <c r="B26" s="90" t="s">
        <v>5</v>
      </c>
      <c r="C26" s="52">
        <v>10024.576999999981</v>
      </c>
      <c r="D26" s="61">
        <v>1071.9219999999996</v>
      </c>
      <c r="E26" s="489">
        <f t="shared" si="7"/>
        <v>11096.498999999982</v>
      </c>
      <c r="F26" s="60">
        <v>24785.476000000002</v>
      </c>
      <c r="G26" s="50">
        <v>15882.218</v>
      </c>
      <c r="H26" s="56">
        <f t="shared" si="5"/>
        <v>40667.694</v>
      </c>
      <c r="I26" s="59">
        <v>3305.784</v>
      </c>
      <c r="J26" s="58">
        <v>2031.0500000000002</v>
      </c>
      <c r="K26" s="57">
        <f t="shared" si="6"/>
        <v>5336.834000000001</v>
      </c>
      <c r="L26" s="369">
        <f t="shared" si="3"/>
        <v>28091.260000000002</v>
      </c>
      <c r="M26" s="405">
        <f t="shared" si="3"/>
        <v>17913.268</v>
      </c>
      <c r="N26" s="419">
        <f t="shared" si="3"/>
        <v>46004.528000000006</v>
      </c>
      <c r="O26" s="55">
        <f t="shared" si="8"/>
        <v>57101.02699999999</v>
      </c>
    </row>
    <row r="27" spans="1:15" ht="19.5" customHeight="1">
      <c r="A27" s="63"/>
      <c r="B27" s="90" t="s">
        <v>16</v>
      </c>
      <c r="C27" s="52">
        <v>10151.062999999995</v>
      </c>
      <c r="D27" s="61">
        <v>1173.3009999999992</v>
      </c>
      <c r="E27" s="489">
        <f t="shared" si="7"/>
        <v>11324.363999999994</v>
      </c>
      <c r="F27" s="60">
        <v>30237.053999999996</v>
      </c>
      <c r="G27" s="50">
        <v>15926.276000000002</v>
      </c>
      <c r="H27" s="56">
        <f t="shared" si="5"/>
        <v>46163.33</v>
      </c>
      <c r="I27" s="59">
        <v>1382.69</v>
      </c>
      <c r="J27" s="58">
        <v>1148.501</v>
      </c>
      <c r="K27" s="57">
        <f t="shared" si="6"/>
        <v>2531.191</v>
      </c>
      <c r="L27" s="369">
        <f aca="true" t="shared" si="9" ref="L27:N28">I27+F27</f>
        <v>31619.743999999995</v>
      </c>
      <c r="M27" s="405">
        <f t="shared" si="9"/>
        <v>17074.777000000002</v>
      </c>
      <c r="N27" s="419">
        <f t="shared" si="9"/>
        <v>48694.521</v>
      </c>
      <c r="O27" s="55">
        <f t="shared" si="8"/>
        <v>60018.884999999995</v>
      </c>
    </row>
    <row r="28" spans="1:15" ht="19.5" customHeight="1">
      <c r="A28" s="63"/>
      <c r="B28" s="90" t="s">
        <v>15</v>
      </c>
      <c r="C28" s="52">
        <v>11758.83799999999</v>
      </c>
      <c r="D28" s="61">
        <v>1470.690999999999</v>
      </c>
      <c r="E28" s="489">
        <f t="shared" si="7"/>
        <v>13229.52899999999</v>
      </c>
      <c r="F28" s="60">
        <v>28070.91800000001</v>
      </c>
      <c r="G28" s="50">
        <v>15180.267999999996</v>
      </c>
      <c r="H28" s="56">
        <f t="shared" si="5"/>
        <v>43251.186</v>
      </c>
      <c r="I28" s="59">
        <v>2505.2799999999997</v>
      </c>
      <c r="J28" s="58">
        <v>1598.1919999999998</v>
      </c>
      <c r="K28" s="57">
        <f t="shared" si="6"/>
        <v>4103.472</v>
      </c>
      <c r="L28" s="369">
        <f t="shared" si="9"/>
        <v>30576.198000000008</v>
      </c>
      <c r="M28" s="405">
        <f t="shared" si="9"/>
        <v>16778.459999999995</v>
      </c>
      <c r="N28" s="419">
        <f t="shared" si="9"/>
        <v>47354.658</v>
      </c>
      <c r="O28" s="55">
        <f t="shared" si="8"/>
        <v>60584.18699999999</v>
      </c>
    </row>
    <row r="29" spans="1:15" ht="19.5" customHeight="1">
      <c r="A29" s="63"/>
      <c r="B29" s="90" t="s">
        <v>14</v>
      </c>
      <c r="C29" s="52">
        <v>11047.405000000008</v>
      </c>
      <c r="D29" s="61">
        <v>1395.7329999999974</v>
      </c>
      <c r="E29" s="489">
        <f t="shared" si="7"/>
        <v>12443.138000000006</v>
      </c>
      <c r="F29" s="60">
        <v>24475.492000000002</v>
      </c>
      <c r="G29" s="50">
        <v>15419.992999999997</v>
      </c>
      <c r="H29" s="56">
        <f t="shared" si="5"/>
        <v>39895.485</v>
      </c>
      <c r="I29" s="59">
        <v>2117.2999999999997</v>
      </c>
      <c r="J29" s="58">
        <v>1699.45</v>
      </c>
      <c r="K29" s="57">
        <f t="shared" si="6"/>
        <v>3816.75</v>
      </c>
      <c r="L29" s="369">
        <f aca="true" t="shared" si="10" ref="L29:N31">I29+F29</f>
        <v>26592.792</v>
      </c>
      <c r="M29" s="405">
        <f t="shared" si="10"/>
        <v>17119.442999999996</v>
      </c>
      <c r="N29" s="419">
        <f t="shared" si="10"/>
        <v>43712.235</v>
      </c>
      <c r="O29" s="55">
        <f t="shared" si="8"/>
        <v>56155.37300000001</v>
      </c>
    </row>
    <row r="30" spans="1:15" ht="19.5" customHeight="1">
      <c r="A30" s="63"/>
      <c r="B30" s="90" t="s">
        <v>13</v>
      </c>
      <c r="C30" s="52">
        <v>12417.30400000001</v>
      </c>
      <c r="D30" s="61">
        <v>1664.1139999999973</v>
      </c>
      <c r="E30" s="489">
        <f t="shared" si="7"/>
        <v>14081.418000000007</v>
      </c>
      <c r="F30" s="60">
        <v>21312.067999999996</v>
      </c>
      <c r="G30" s="50">
        <v>14229.861999999997</v>
      </c>
      <c r="H30" s="56">
        <f t="shared" si="5"/>
        <v>35541.92999999999</v>
      </c>
      <c r="I30" s="59">
        <v>2986.5550000000003</v>
      </c>
      <c r="J30" s="58">
        <v>1986.106</v>
      </c>
      <c r="K30" s="57">
        <f t="shared" si="6"/>
        <v>4972.661</v>
      </c>
      <c r="L30" s="369">
        <f t="shared" si="10"/>
        <v>24298.622999999996</v>
      </c>
      <c r="M30" s="405">
        <f t="shared" si="10"/>
        <v>16215.967999999997</v>
      </c>
      <c r="N30" s="419">
        <f t="shared" si="10"/>
        <v>40514.59099999999</v>
      </c>
      <c r="O30" s="55">
        <f t="shared" si="8"/>
        <v>54596.009</v>
      </c>
    </row>
    <row r="31" spans="1:15" ht="19.5" customHeight="1" thickBot="1">
      <c r="A31" s="63"/>
      <c r="B31" s="90" t="s">
        <v>12</v>
      </c>
      <c r="C31" s="52">
        <v>12226.77099999999</v>
      </c>
      <c r="D31" s="61">
        <v>1401.3279999999968</v>
      </c>
      <c r="E31" s="489">
        <f t="shared" si="7"/>
        <v>13628.098999999987</v>
      </c>
      <c r="F31" s="60">
        <v>24274.859999999993</v>
      </c>
      <c r="G31" s="50">
        <v>15156.809000000003</v>
      </c>
      <c r="H31" s="56">
        <f t="shared" si="5"/>
        <v>39431.668999999994</v>
      </c>
      <c r="I31" s="59">
        <v>3389.8309999999997</v>
      </c>
      <c r="J31" s="58">
        <v>2494.7760000000003</v>
      </c>
      <c r="K31" s="57">
        <f t="shared" si="6"/>
        <v>5884.607</v>
      </c>
      <c r="L31" s="369">
        <f t="shared" si="10"/>
        <v>27664.69099999999</v>
      </c>
      <c r="M31" s="405">
        <f t="shared" si="10"/>
        <v>17651.585000000003</v>
      </c>
      <c r="N31" s="419">
        <f t="shared" si="10"/>
        <v>45316.276</v>
      </c>
      <c r="O31" s="55">
        <f t="shared" si="8"/>
        <v>58944.374999999985</v>
      </c>
    </row>
    <row r="32" spans="1:15" ht="18" customHeight="1">
      <c r="A32" s="53" t="s">
        <v>4</v>
      </c>
      <c r="B32" s="41"/>
      <c r="C32" s="40"/>
      <c r="D32" s="39"/>
      <c r="E32" s="491"/>
      <c r="F32" s="40"/>
      <c r="G32" s="39"/>
      <c r="H32" s="38"/>
      <c r="I32" s="40"/>
      <c r="J32" s="39"/>
      <c r="K32" s="38"/>
      <c r="L32" s="89"/>
      <c r="M32" s="406"/>
      <c r="N32" s="420"/>
      <c r="O32" s="36"/>
    </row>
    <row r="33" spans="1:15" ht="18" customHeight="1">
      <c r="A33" s="35" t="s">
        <v>152</v>
      </c>
      <c r="B33" s="48"/>
      <c r="C33" s="52">
        <f>SUM(C11:C18)</f>
        <v>82050.32299999997</v>
      </c>
      <c r="D33" s="50">
        <f aca="true" t="shared" si="11" ref="D33:O33">SUM(D11:D18)</f>
        <v>10096.816999999994</v>
      </c>
      <c r="E33" s="492">
        <f t="shared" si="11"/>
        <v>92147.13999999997</v>
      </c>
      <c r="F33" s="52">
        <f t="shared" si="11"/>
        <v>207162.28099999996</v>
      </c>
      <c r="G33" s="50">
        <f t="shared" si="11"/>
        <v>130842.446</v>
      </c>
      <c r="H33" s="51">
        <f t="shared" si="11"/>
        <v>338004.72699999996</v>
      </c>
      <c r="I33" s="52">
        <f t="shared" si="11"/>
        <v>20645.642</v>
      </c>
      <c r="J33" s="50">
        <f t="shared" si="11"/>
        <v>14590.532</v>
      </c>
      <c r="K33" s="51">
        <f t="shared" si="11"/>
        <v>35236.174000000006</v>
      </c>
      <c r="L33" s="52">
        <f t="shared" si="11"/>
        <v>227807.923</v>
      </c>
      <c r="M33" s="407">
        <f t="shared" si="11"/>
        <v>145432.978</v>
      </c>
      <c r="N33" s="421">
        <f t="shared" si="11"/>
        <v>373240.90099999995</v>
      </c>
      <c r="O33" s="49">
        <f t="shared" si="11"/>
        <v>465388.0409999999</v>
      </c>
    </row>
    <row r="34" spans="1:15" ht="18" customHeight="1" thickBot="1">
      <c r="A34" s="35" t="s">
        <v>153</v>
      </c>
      <c r="B34" s="48"/>
      <c r="C34" s="47">
        <f>SUM(C24:C31)</f>
        <v>87370.17299999997</v>
      </c>
      <c r="D34" s="44">
        <f aca="true" t="shared" si="12" ref="D34:O34">SUM(D24:D31)</f>
        <v>10615.389999999989</v>
      </c>
      <c r="E34" s="493">
        <f t="shared" si="12"/>
        <v>97985.56299999997</v>
      </c>
      <c r="F34" s="46">
        <f t="shared" si="12"/>
        <v>208501.773</v>
      </c>
      <c r="G34" s="44">
        <f t="shared" si="12"/>
        <v>122053.817</v>
      </c>
      <c r="H34" s="45">
        <f t="shared" si="12"/>
        <v>330555.58999999997</v>
      </c>
      <c r="I34" s="46">
        <f t="shared" si="12"/>
        <v>22968.735999999997</v>
      </c>
      <c r="J34" s="44">
        <f t="shared" si="12"/>
        <v>14997.887999999999</v>
      </c>
      <c r="K34" s="45">
        <f t="shared" si="12"/>
        <v>37966.623999999996</v>
      </c>
      <c r="L34" s="46">
        <f t="shared" si="12"/>
        <v>231470.509</v>
      </c>
      <c r="M34" s="408">
        <f t="shared" si="12"/>
        <v>137051.705</v>
      </c>
      <c r="N34" s="422">
        <f t="shared" si="12"/>
        <v>368522.21400000004</v>
      </c>
      <c r="O34" s="43">
        <f t="shared" si="12"/>
        <v>466507.777</v>
      </c>
    </row>
    <row r="35" spans="1:15" ht="16.5" customHeight="1">
      <c r="A35" s="42" t="s">
        <v>3</v>
      </c>
      <c r="B35" s="41"/>
      <c r="C35" s="40"/>
      <c r="D35" s="39"/>
      <c r="E35" s="494"/>
      <c r="F35" s="40"/>
      <c r="G35" s="39"/>
      <c r="H35" s="37"/>
      <c r="I35" s="40"/>
      <c r="J35" s="39"/>
      <c r="K35" s="38"/>
      <c r="L35" s="89"/>
      <c r="M35" s="406"/>
      <c r="N35" s="423"/>
      <c r="O35" s="36"/>
    </row>
    <row r="36" spans="1:15" ht="16.5" customHeight="1">
      <c r="A36" s="35" t="s">
        <v>154</v>
      </c>
      <c r="B36" s="34"/>
      <c r="C36" s="446">
        <f>(C31/C18-1)*100</f>
        <v>25.217611536089347</v>
      </c>
      <c r="D36" s="447">
        <f aca="true" t="shared" si="13" ref="D36:O36">(D31/D18-1)*100</f>
        <v>-9.591041995163996</v>
      </c>
      <c r="E36" s="495">
        <f t="shared" si="13"/>
        <v>20.449089417508826</v>
      </c>
      <c r="F36" s="446">
        <f t="shared" si="13"/>
        <v>-2.3227521941495244</v>
      </c>
      <c r="G36" s="448">
        <f t="shared" si="13"/>
        <v>-9.807779312439436</v>
      </c>
      <c r="H36" s="449">
        <f t="shared" si="13"/>
        <v>-5.342306429249111</v>
      </c>
      <c r="I36" s="450">
        <f t="shared" si="13"/>
        <v>39.505188699434</v>
      </c>
      <c r="J36" s="447">
        <f t="shared" si="13"/>
        <v>-1.973245527004952</v>
      </c>
      <c r="K36" s="451">
        <f t="shared" si="13"/>
        <v>18.286149384981478</v>
      </c>
      <c r="L36" s="450">
        <f t="shared" si="13"/>
        <v>1.4026899558605699</v>
      </c>
      <c r="M36" s="452">
        <f t="shared" si="13"/>
        <v>-8.777347929989865</v>
      </c>
      <c r="N36" s="453">
        <f t="shared" si="13"/>
        <v>-2.821527469617413</v>
      </c>
      <c r="O36" s="454">
        <f t="shared" si="13"/>
        <v>1.722208294604255</v>
      </c>
    </row>
    <row r="37" spans="1:15" ht="7.5" customHeight="1" thickBot="1">
      <c r="A37" s="33"/>
      <c r="B37" s="32"/>
      <c r="C37" s="31"/>
      <c r="D37" s="30"/>
      <c r="E37" s="496"/>
      <c r="F37" s="29"/>
      <c r="G37" s="27"/>
      <c r="H37" s="26"/>
      <c r="I37" s="29"/>
      <c r="J37" s="27"/>
      <c r="K37" s="28"/>
      <c r="L37" s="29"/>
      <c r="M37" s="409"/>
      <c r="N37" s="424"/>
      <c r="O37" s="25"/>
    </row>
    <row r="38" spans="1:15" ht="16.5" customHeight="1">
      <c r="A38" s="24" t="s">
        <v>2</v>
      </c>
      <c r="B38" s="23"/>
      <c r="C38" s="22"/>
      <c r="D38" s="21"/>
      <c r="E38" s="497"/>
      <c r="F38" s="20"/>
      <c r="G38" s="18"/>
      <c r="H38" s="17"/>
      <c r="I38" s="20"/>
      <c r="J38" s="18"/>
      <c r="K38" s="19"/>
      <c r="L38" s="20"/>
      <c r="M38" s="410"/>
      <c r="N38" s="425"/>
      <c r="O38" s="16"/>
    </row>
    <row r="39" spans="1:15" ht="16.5" customHeight="1" thickBot="1">
      <c r="A39" s="434" t="s">
        <v>155</v>
      </c>
      <c r="B39" s="15"/>
      <c r="C39" s="14">
        <f aca="true" t="shared" si="14" ref="C39:O39">(C34/C33-1)*100</f>
        <v>6.483642971155623</v>
      </c>
      <c r="D39" s="10">
        <f t="shared" si="14"/>
        <v>5.136004742880806</v>
      </c>
      <c r="E39" s="498">
        <f t="shared" si="14"/>
        <v>6.335978523044772</v>
      </c>
      <c r="F39" s="14">
        <f t="shared" si="14"/>
        <v>0.6465906793138743</v>
      </c>
      <c r="G39" s="13">
        <f t="shared" si="14"/>
        <v>-6.716955597115637</v>
      </c>
      <c r="H39" s="9">
        <f t="shared" si="14"/>
        <v>-2.2038558650098405</v>
      </c>
      <c r="I39" s="12">
        <f t="shared" si="14"/>
        <v>11.252224561483715</v>
      </c>
      <c r="J39" s="10">
        <f t="shared" si="14"/>
        <v>2.791920130122749</v>
      </c>
      <c r="K39" s="11">
        <f t="shared" si="14"/>
        <v>7.748996812196429</v>
      </c>
      <c r="L39" s="12">
        <f t="shared" si="14"/>
        <v>1.6077518076489383</v>
      </c>
      <c r="M39" s="411">
        <f t="shared" si="14"/>
        <v>-5.762979700518834</v>
      </c>
      <c r="N39" s="426">
        <f t="shared" si="14"/>
        <v>-1.2642470284894958</v>
      </c>
      <c r="O39" s="8">
        <f t="shared" si="14"/>
        <v>0.24060265871768127</v>
      </c>
    </row>
    <row r="40" spans="1:14" s="5" customFormat="1" ht="17.25" customHeight="1" thickTop="1">
      <c r="A40" s="88" t="s">
        <v>1</v>
      </c>
      <c r="B40" s="7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="5" customFormat="1" ht="13.5" customHeight="1">
      <c r="A41" s="88" t="s">
        <v>0</v>
      </c>
    </row>
    <row r="42" spans="1:14" ht="15">
      <c r="A42" s="3" t="s">
        <v>149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5">
      <c r="A43" s="3"/>
      <c r="B43" s="3"/>
      <c r="C43" s="4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65522" ht="15">
      <c r="C65522" s="2" t="e">
        <f>((C65518/C65505)-1)*100</f>
        <v>#DIV/0!</v>
      </c>
    </row>
  </sheetData>
  <sheetProtection/>
  <mergeCells count="12">
    <mergeCell ref="I9:K9"/>
    <mergeCell ref="A11:A22"/>
    <mergeCell ref="N1:O1"/>
    <mergeCell ref="A4:O5"/>
    <mergeCell ref="C7:E7"/>
    <mergeCell ref="F7:N8"/>
    <mergeCell ref="O7:O10"/>
    <mergeCell ref="A9:B9"/>
    <mergeCell ref="C9:C10"/>
    <mergeCell ref="D9:D10"/>
    <mergeCell ref="E9:E10"/>
    <mergeCell ref="F9:H9"/>
  </mergeCells>
  <conditionalFormatting sqref="A36:B36 P36:IV36 A39:B39 P39:IV39">
    <cfRule type="cellIs" priority="1" dxfId="93" operator="lessThan" stopIfTrue="1">
      <formula>0</formula>
    </cfRule>
  </conditionalFormatting>
  <conditionalFormatting sqref="C35:O39">
    <cfRule type="cellIs" priority="2" dxfId="94" operator="lessThan" stopIfTrue="1">
      <formula>0</formula>
    </cfRule>
    <cfRule type="cellIs" priority="3" dxfId="95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Q22"/>
  <sheetViews>
    <sheetView showGridLines="0" zoomScale="90" zoomScaleNormal="90" zoomScalePageLayoutView="0" workbookViewId="0" topLeftCell="A1">
      <selection activeCell="N9" sqref="N9:O20"/>
    </sheetView>
  </sheetViews>
  <sheetFormatPr defaultColWidth="9.140625" defaultRowHeight="15"/>
  <cols>
    <col min="1" max="1" width="26.421875" style="93" customWidth="1"/>
    <col min="2" max="2" width="10.140625" style="93" customWidth="1"/>
    <col min="3" max="3" width="11.421875" style="93" customWidth="1"/>
    <col min="4" max="4" width="10.00390625" style="93" bestFit="1" customWidth="1"/>
    <col min="5" max="5" width="9.00390625" style="93" customWidth="1"/>
    <col min="6" max="6" width="10.28125" style="93" customWidth="1"/>
    <col min="7" max="7" width="11.57421875" style="93" customWidth="1"/>
    <col min="8" max="8" width="10.421875" style="93" customWidth="1"/>
    <col min="9" max="9" width="7.7109375" style="93" bestFit="1" customWidth="1"/>
    <col min="10" max="11" width="11.28125" style="93" customWidth="1"/>
    <col min="12" max="12" width="11.8515625" style="93" customWidth="1"/>
    <col min="13" max="13" width="9.7109375" style="93" customWidth="1"/>
    <col min="14" max="14" width="11.140625" style="93" bestFit="1" customWidth="1"/>
    <col min="15" max="15" width="11.00390625" style="93" customWidth="1"/>
    <col min="16" max="16" width="11.140625" style="93" bestFit="1" customWidth="1"/>
    <col min="17" max="17" width="7.7109375" style="93" bestFit="1" customWidth="1"/>
    <col min="18" max="16384" width="9.140625" style="93" customWidth="1"/>
  </cols>
  <sheetData>
    <row r="1" spans="14:17" ht="18.75" thickBot="1">
      <c r="N1" s="543" t="s">
        <v>28</v>
      </c>
      <c r="O1" s="544"/>
      <c r="P1" s="544"/>
      <c r="Q1" s="545"/>
    </row>
    <row r="2" ht="7.5" customHeight="1" thickBot="1"/>
    <row r="3" spans="1:17" ht="24" customHeight="1">
      <c r="A3" s="551" t="s">
        <v>39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553"/>
    </row>
    <row r="4" spans="1:17" ht="18" customHeight="1" thickBot="1">
      <c r="A4" s="554" t="s">
        <v>38</v>
      </c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6"/>
    </row>
    <row r="5" spans="1:17" ht="15" thickBot="1">
      <c r="A5" s="557" t="s">
        <v>156</v>
      </c>
      <c r="B5" s="546" t="s">
        <v>36</v>
      </c>
      <c r="C5" s="547"/>
      <c r="D5" s="547"/>
      <c r="E5" s="547"/>
      <c r="F5" s="548"/>
      <c r="G5" s="548"/>
      <c r="H5" s="548"/>
      <c r="I5" s="549"/>
      <c r="J5" s="547" t="s">
        <v>35</v>
      </c>
      <c r="K5" s="547"/>
      <c r="L5" s="547"/>
      <c r="M5" s="547"/>
      <c r="N5" s="547"/>
      <c r="O5" s="547"/>
      <c r="P5" s="547"/>
      <c r="Q5" s="550"/>
    </row>
    <row r="6" spans="1:17" s="120" customFormat="1" ht="25.5" customHeight="1" thickBot="1">
      <c r="A6" s="558"/>
      <c r="B6" s="540" t="s">
        <v>157</v>
      </c>
      <c r="C6" s="541"/>
      <c r="D6" s="542"/>
      <c r="E6" s="538" t="s">
        <v>34</v>
      </c>
      <c r="F6" s="540" t="s">
        <v>158</v>
      </c>
      <c r="G6" s="541"/>
      <c r="H6" s="542"/>
      <c r="I6" s="536" t="s">
        <v>33</v>
      </c>
      <c r="J6" s="540" t="s">
        <v>159</v>
      </c>
      <c r="K6" s="541"/>
      <c r="L6" s="542"/>
      <c r="M6" s="538" t="s">
        <v>34</v>
      </c>
      <c r="N6" s="540" t="s">
        <v>160</v>
      </c>
      <c r="O6" s="541"/>
      <c r="P6" s="542"/>
      <c r="Q6" s="538" t="s">
        <v>33</v>
      </c>
    </row>
    <row r="7" spans="1:17" s="115" customFormat="1" ht="26.25" thickBot="1">
      <c r="A7" s="559"/>
      <c r="B7" s="119" t="s">
        <v>22</v>
      </c>
      <c r="C7" s="116" t="s">
        <v>21</v>
      </c>
      <c r="D7" s="116" t="s">
        <v>17</v>
      </c>
      <c r="E7" s="539"/>
      <c r="F7" s="119" t="s">
        <v>22</v>
      </c>
      <c r="G7" s="117" t="s">
        <v>21</v>
      </c>
      <c r="H7" s="116" t="s">
        <v>17</v>
      </c>
      <c r="I7" s="537"/>
      <c r="J7" s="119" t="s">
        <v>22</v>
      </c>
      <c r="K7" s="116" t="s">
        <v>21</v>
      </c>
      <c r="L7" s="117" t="s">
        <v>17</v>
      </c>
      <c r="M7" s="539"/>
      <c r="N7" s="118" t="s">
        <v>22</v>
      </c>
      <c r="O7" s="117" t="s">
        <v>21</v>
      </c>
      <c r="P7" s="116" t="s">
        <v>17</v>
      </c>
      <c r="Q7" s="539"/>
    </row>
    <row r="8" spans="1:17" s="96" customFormat="1" ht="16.5" customHeight="1" thickBot="1">
      <c r="A8" s="114" t="s">
        <v>24</v>
      </c>
      <c r="B8" s="110">
        <f>SUM(B9:B20)</f>
        <v>1675921</v>
      </c>
      <c r="C8" s="109">
        <f>SUM(C9:C20)</f>
        <v>65044</v>
      </c>
      <c r="D8" s="109">
        <f aca="true" t="shared" si="0" ref="D8:D13">C8+B8</f>
        <v>1740965</v>
      </c>
      <c r="E8" s="111">
        <f aca="true" t="shared" si="1" ref="E8:E13">(D8/$D$8)</f>
        <v>1</v>
      </c>
      <c r="F8" s="110">
        <f>SUM(F9:F20)</f>
        <v>1482508</v>
      </c>
      <c r="G8" s="109">
        <f>SUM(G9:G20)</f>
        <v>72721</v>
      </c>
      <c r="H8" s="109">
        <f aca="true" t="shared" si="2" ref="H8:H13">G8+F8</f>
        <v>1555229</v>
      </c>
      <c r="I8" s="108">
        <f aca="true" t="shared" si="3" ref="I8:I13">(D8/H8-1)*100</f>
        <v>11.942678538015938</v>
      </c>
      <c r="J8" s="113">
        <f>SUM(J9:J20)</f>
        <v>12429161</v>
      </c>
      <c r="K8" s="112">
        <f>SUM(K9:K20)</f>
        <v>528421</v>
      </c>
      <c r="L8" s="109">
        <f aca="true" t="shared" si="4" ref="L8:L13">K8+J8</f>
        <v>12957582</v>
      </c>
      <c r="M8" s="111">
        <f aca="true" t="shared" si="5" ref="M8:M13">(L8/$L$8)</f>
        <v>1</v>
      </c>
      <c r="N8" s="110">
        <f>SUM(N9:N20)</f>
        <v>10181973</v>
      </c>
      <c r="O8" s="109">
        <f>SUM(O9:O20)</f>
        <v>553161</v>
      </c>
      <c r="P8" s="109">
        <f aca="true" t="shared" si="6" ref="P8:P13">O8+N8</f>
        <v>10735134</v>
      </c>
      <c r="Q8" s="108">
        <f aca="true" t="shared" si="7" ref="Q8:Q13">(L8/P8-1)*100</f>
        <v>20.70256412262763</v>
      </c>
    </row>
    <row r="9" spans="1:17" s="96" customFormat="1" ht="18" customHeight="1" thickTop="1">
      <c r="A9" s="107" t="s">
        <v>161</v>
      </c>
      <c r="B9" s="104">
        <v>933714</v>
      </c>
      <c r="C9" s="103">
        <v>20560</v>
      </c>
      <c r="D9" s="103">
        <f t="shared" si="0"/>
        <v>954274</v>
      </c>
      <c r="E9" s="105">
        <f t="shared" si="1"/>
        <v>0.5481293420602942</v>
      </c>
      <c r="F9" s="104">
        <v>868122</v>
      </c>
      <c r="G9" s="103">
        <v>29808</v>
      </c>
      <c r="H9" s="103">
        <f t="shared" si="2"/>
        <v>897930</v>
      </c>
      <c r="I9" s="106">
        <f t="shared" si="3"/>
        <v>6.274876660764206</v>
      </c>
      <c r="J9" s="104">
        <v>6936844</v>
      </c>
      <c r="K9" s="103">
        <v>194460</v>
      </c>
      <c r="L9" s="103">
        <f t="shared" si="4"/>
        <v>7131304</v>
      </c>
      <c r="M9" s="105">
        <f t="shared" si="5"/>
        <v>0.5503576207351032</v>
      </c>
      <c r="N9" s="104">
        <v>6040480</v>
      </c>
      <c r="O9" s="103">
        <v>225615</v>
      </c>
      <c r="P9" s="103">
        <f t="shared" si="6"/>
        <v>6266095</v>
      </c>
      <c r="Q9" s="102">
        <f t="shared" si="7"/>
        <v>13.807786189006066</v>
      </c>
    </row>
    <row r="10" spans="1:17" s="96" customFormat="1" ht="18" customHeight="1">
      <c r="A10" s="107" t="s">
        <v>162</v>
      </c>
      <c r="B10" s="104">
        <v>319513</v>
      </c>
      <c r="C10" s="103">
        <v>0</v>
      </c>
      <c r="D10" s="103">
        <f t="shared" si="0"/>
        <v>319513</v>
      </c>
      <c r="E10" s="105">
        <f t="shared" si="1"/>
        <v>0.1835263776124161</v>
      </c>
      <c r="F10" s="104">
        <v>302333</v>
      </c>
      <c r="G10" s="103"/>
      <c r="H10" s="103">
        <f t="shared" si="2"/>
        <v>302333</v>
      </c>
      <c r="I10" s="106">
        <f t="shared" si="3"/>
        <v>5.682475945397947</v>
      </c>
      <c r="J10" s="104">
        <v>2355620</v>
      </c>
      <c r="K10" s="103"/>
      <c r="L10" s="103">
        <f t="shared" si="4"/>
        <v>2355620</v>
      </c>
      <c r="M10" s="105">
        <f t="shared" si="5"/>
        <v>0.18179472065081279</v>
      </c>
      <c r="N10" s="104">
        <v>2037869</v>
      </c>
      <c r="O10" s="103">
        <v>5737</v>
      </c>
      <c r="P10" s="103">
        <f t="shared" si="6"/>
        <v>2043606</v>
      </c>
      <c r="Q10" s="102">
        <f t="shared" si="7"/>
        <v>15.267815811854145</v>
      </c>
    </row>
    <row r="11" spans="1:17" s="96" customFormat="1" ht="18" customHeight="1">
      <c r="A11" s="107" t="s">
        <v>163</v>
      </c>
      <c r="B11" s="104">
        <v>169217</v>
      </c>
      <c r="C11" s="103">
        <v>0</v>
      </c>
      <c r="D11" s="103">
        <f t="shared" si="0"/>
        <v>169217</v>
      </c>
      <c r="E11" s="105">
        <f t="shared" si="1"/>
        <v>0.09719724405717518</v>
      </c>
      <c r="F11" s="104">
        <v>53888</v>
      </c>
      <c r="G11" s="103"/>
      <c r="H11" s="103">
        <f t="shared" si="2"/>
        <v>53888</v>
      </c>
      <c r="I11" s="106">
        <f t="shared" si="3"/>
        <v>214.01610748218528</v>
      </c>
      <c r="J11" s="104">
        <v>1186673</v>
      </c>
      <c r="K11" s="103">
        <v>323</v>
      </c>
      <c r="L11" s="103">
        <f t="shared" si="4"/>
        <v>1186996</v>
      </c>
      <c r="M11" s="105">
        <f t="shared" si="5"/>
        <v>0.0916062888893931</v>
      </c>
      <c r="N11" s="104">
        <v>153554</v>
      </c>
      <c r="O11" s="103"/>
      <c r="P11" s="103">
        <f t="shared" si="6"/>
        <v>153554</v>
      </c>
      <c r="Q11" s="102">
        <f t="shared" si="7"/>
        <v>673.0153561613504</v>
      </c>
    </row>
    <row r="12" spans="1:17" s="96" customFormat="1" ht="18" customHeight="1">
      <c r="A12" s="107" t="s">
        <v>164</v>
      </c>
      <c r="B12" s="104">
        <v>95219</v>
      </c>
      <c r="C12" s="103">
        <v>0</v>
      </c>
      <c r="D12" s="103">
        <f t="shared" si="0"/>
        <v>95219</v>
      </c>
      <c r="E12" s="105">
        <f t="shared" si="1"/>
        <v>0.05469323047849899</v>
      </c>
      <c r="F12" s="104">
        <v>116760</v>
      </c>
      <c r="G12" s="103"/>
      <c r="H12" s="103">
        <f t="shared" si="2"/>
        <v>116760</v>
      </c>
      <c r="I12" s="106">
        <f t="shared" si="3"/>
        <v>-18.448955121616994</v>
      </c>
      <c r="J12" s="104">
        <v>772116</v>
      </c>
      <c r="K12" s="103"/>
      <c r="L12" s="103">
        <f t="shared" si="4"/>
        <v>772116</v>
      </c>
      <c r="M12" s="105">
        <f t="shared" si="5"/>
        <v>0.05958796942207273</v>
      </c>
      <c r="N12" s="104">
        <v>879155</v>
      </c>
      <c r="O12" s="103"/>
      <c r="P12" s="103">
        <f t="shared" si="6"/>
        <v>879155</v>
      </c>
      <c r="Q12" s="102">
        <f t="shared" si="7"/>
        <v>-12.175213699518284</v>
      </c>
    </row>
    <row r="13" spans="1:17" s="96" customFormat="1" ht="18" customHeight="1">
      <c r="A13" s="107" t="s">
        <v>165</v>
      </c>
      <c r="B13" s="104">
        <v>66642</v>
      </c>
      <c r="C13" s="103">
        <v>0</v>
      </c>
      <c r="D13" s="103">
        <f t="shared" si="0"/>
        <v>66642</v>
      </c>
      <c r="E13" s="105">
        <f t="shared" si="1"/>
        <v>0.03827877068177706</v>
      </c>
      <c r="F13" s="104">
        <v>66430</v>
      </c>
      <c r="G13" s="103">
        <v>298</v>
      </c>
      <c r="H13" s="103">
        <f t="shared" si="2"/>
        <v>66728</v>
      </c>
      <c r="I13" s="106">
        <f t="shared" si="3"/>
        <v>-0.12888142908523692</v>
      </c>
      <c r="J13" s="104">
        <v>517993</v>
      </c>
      <c r="K13" s="103">
        <v>601</v>
      </c>
      <c r="L13" s="103">
        <f t="shared" si="4"/>
        <v>518594</v>
      </c>
      <c r="M13" s="105">
        <f t="shared" si="5"/>
        <v>0.040022436284794495</v>
      </c>
      <c r="N13" s="104">
        <v>488903</v>
      </c>
      <c r="O13" s="103">
        <v>1369</v>
      </c>
      <c r="P13" s="103">
        <f t="shared" si="6"/>
        <v>490272</v>
      </c>
      <c r="Q13" s="102">
        <f t="shared" si="7"/>
        <v>5.7767932902552</v>
      </c>
    </row>
    <row r="14" spans="1:17" s="96" customFormat="1" ht="18" customHeight="1">
      <c r="A14" s="107" t="s">
        <v>166</v>
      </c>
      <c r="B14" s="104">
        <v>66615</v>
      </c>
      <c r="C14" s="103">
        <v>0</v>
      </c>
      <c r="D14" s="103">
        <f aca="true" t="shared" si="8" ref="D14:D20">C14+B14</f>
        <v>66615</v>
      </c>
      <c r="E14" s="105">
        <f aca="true" t="shared" si="9" ref="E14:E20">(D14/$D$8)</f>
        <v>0.03826326204145402</v>
      </c>
      <c r="F14" s="104">
        <v>52080</v>
      </c>
      <c r="G14" s="103"/>
      <c r="H14" s="103">
        <f aca="true" t="shared" si="10" ref="H14:H20">G14+F14</f>
        <v>52080</v>
      </c>
      <c r="I14" s="106">
        <f aca="true" t="shared" si="11" ref="I14:I20">(D14/H14-1)*100</f>
        <v>27.908986175115214</v>
      </c>
      <c r="J14" s="104">
        <v>483328</v>
      </c>
      <c r="K14" s="103"/>
      <c r="L14" s="103">
        <f aca="true" t="shared" si="12" ref="L14:L20">K14+J14</f>
        <v>483328</v>
      </c>
      <c r="M14" s="105">
        <f aca="true" t="shared" si="13" ref="M14:M20">(L14/$L$8)</f>
        <v>0.037300786520201065</v>
      </c>
      <c r="N14" s="104">
        <v>413689</v>
      </c>
      <c r="O14" s="103"/>
      <c r="P14" s="103">
        <f aca="true" t="shared" si="14" ref="P14:P20">O14+N14</f>
        <v>413689</v>
      </c>
      <c r="Q14" s="102">
        <f aca="true" t="shared" si="15" ref="Q14:Q20">(L14/P14-1)*100</f>
        <v>16.833660068312195</v>
      </c>
    </row>
    <row r="15" spans="1:17" s="96" customFormat="1" ht="18" customHeight="1">
      <c r="A15" s="107" t="s">
        <v>167</v>
      </c>
      <c r="B15" s="104">
        <v>25001</v>
      </c>
      <c r="C15" s="103">
        <v>0</v>
      </c>
      <c r="D15" s="103">
        <f t="shared" si="8"/>
        <v>25001</v>
      </c>
      <c r="E15" s="105">
        <f t="shared" si="9"/>
        <v>0.014360426545048292</v>
      </c>
      <c r="F15" s="104">
        <v>22895</v>
      </c>
      <c r="G15" s="103"/>
      <c r="H15" s="103">
        <f t="shared" si="10"/>
        <v>22895</v>
      </c>
      <c r="I15" s="106">
        <f t="shared" si="11"/>
        <v>9.198514959598159</v>
      </c>
      <c r="J15" s="104">
        <v>176587</v>
      </c>
      <c r="K15" s="103">
        <v>63</v>
      </c>
      <c r="L15" s="103">
        <f t="shared" si="12"/>
        <v>176650</v>
      </c>
      <c r="M15" s="105">
        <f t="shared" si="13"/>
        <v>0.01363294478861874</v>
      </c>
      <c r="N15" s="104">
        <v>168323</v>
      </c>
      <c r="O15" s="103"/>
      <c r="P15" s="103">
        <f t="shared" si="14"/>
        <v>168323</v>
      </c>
      <c r="Q15" s="102">
        <f t="shared" si="15"/>
        <v>4.947036352726597</v>
      </c>
    </row>
    <row r="16" spans="1:17" s="96" customFormat="1" ht="18" customHeight="1">
      <c r="A16" s="107" t="s">
        <v>168</v>
      </c>
      <c r="B16" s="104">
        <v>0</v>
      </c>
      <c r="C16" s="103">
        <v>14787</v>
      </c>
      <c r="D16" s="103">
        <f t="shared" si="8"/>
        <v>14787</v>
      </c>
      <c r="E16" s="105">
        <f t="shared" si="9"/>
        <v>0.008493565350251154</v>
      </c>
      <c r="F16" s="104"/>
      <c r="G16" s="103">
        <v>19028</v>
      </c>
      <c r="H16" s="103">
        <f t="shared" si="10"/>
        <v>19028</v>
      </c>
      <c r="I16" s="106">
        <f t="shared" si="11"/>
        <v>-22.288206853058647</v>
      </c>
      <c r="J16" s="104"/>
      <c r="K16" s="103">
        <v>123431</v>
      </c>
      <c r="L16" s="103">
        <f t="shared" si="12"/>
        <v>123431</v>
      </c>
      <c r="M16" s="105">
        <f t="shared" si="13"/>
        <v>0.009525774176076987</v>
      </c>
      <c r="N16" s="104"/>
      <c r="O16" s="103">
        <v>145059</v>
      </c>
      <c r="P16" s="103">
        <f t="shared" si="14"/>
        <v>145059</v>
      </c>
      <c r="Q16" s="102">
        <f t="shared" si="15"/>
        <v>-14.909795324661001</v>
      </c>
    </row>
    <row r="17" spans="1:17" s="96" customFormat="1" ht="18" customHeight="1">
      <c r="A17" s="107" t="s">
        <v>169</v>
      </c>
      <c r="B17" s="104">
        <v>0</v>
      </c>
      <c r="C17" s="103">
        <v>5839</v>
      </c>
      <c r="D17" s="103">
        <f t="shared" si="8"/>
        <v>5839</v>
      </c>
      <c r="E17" s="105">
        <f t="shared" si="9"/>
        <v>0.003353887068378744</v>
      </c>
      <c r="F17" s="104"/>
      <c r="G17" s="103">
        <v>2201</v>
      </c>
      <c r="H17" s="103">
        <f t="shared" si="10"/>
        <v>2201</v>
      </c>
      <c r="I17" s="106">
        <f t="shared" si="11"/>
        <v>165.28850522489776</v>
      </c>
      <c r="J17" s="104"/>
      <c r="K17" s="103">
        <v>41185</v>
      </c>
      <c r="L17" s="103">
        <f t="shared" si="12"/>
        <v>41185</v>
      </c>
      <c r="M17" s="105">
        <f t="shared" si="13"/>
        <v>0.003178447954255663</v>
      </c>
      <c r="N17" s="104"/>
      <c r="O17" s="103">
        <v>17203</v>
      </c>
      <c r="P17" s="103">
        <f t="shared" si="14"/>
        <v>17203</v>
      </c>
      <c r="Q17" s="102">
        <f t="shared" si="15"/>
        <v>139.40591757251642</v>
      </c>
    </row>
    <row r="18" spans="1:17" s="96" customFormat="1" ht="18" customHeight="1">
      <c r="A18" s="107" t="s">
        <v>170</v>
      </c>
      <c r="B18" s="104">
        <v>0</v>
      </c>
      <c r="C18" s="103">
        <v>5347</v>
      </c>
      <c r="D18" s="103">
        <f t="shared" si="8"/>
        <v>5347</v>
      </c>
      <c r="E18" s="105">
        <f t="shared" si="9"/>
        <v>0.003071285178047807</v>
      </c>
      <c r="F18" s="104"/>
      <c r="G18" s="103">
        <v>5069</v>
      </c>
      <c r="H18" s="103">
        <f t="shared" si="10"/>
        <v>5069</v>
      </c>
      <c r="I18" s="106">
        <f t="shared" si="11"/>
        <v>5.484316433221537</v>
      </c>
      <c r="J18" s="104"/>
      <c r="K18" s="103">
        <v>38098</v>
      </c>
      <c r="L18" s="103">
        <f t="shared" si="12"/>
        <v>38098</v>
      </c>
      <c r="M18" s="105">
        <f t="shared" si="13"/>
        <v>0.0029402090606102283</v>
      </c>
      <c r="N18" s="104"/>
      <c r="O18" s="103">
        <v>31120</v>
      </c>
      <c r="P18" s="103">
        <f t="shared" si="14"/>
        <v>31120</v>
      </c>
      <c r="Q18" s="102">
        <f t="shared" si="15"/>
        <v>22.422879177377887</v>
      </c>
    </row>
    <row r="19" spans="1:17" s="96" customFormat="1" ht="18" customHeight="1">
      <c r="A19" s="107" t="s">
        <v>171</v>
      </c>
      <c r="B19" s="104">
        <v>0</v>
      </c>
      <c r="C19" s="103">
        <v>2739</v>
      </c>
      <c r="D19" s="103">
        <f t="shared" si="8"/>
        <v>2739</v>
      </c>
      <c r="E19" s="105">
        <f t="shared" si="9"/>
        <v>0.0015732654016594246</v>
      </c>
      <c r="F19" s="104"/>
      <c r="G19" s="103">
        <v>3568</v>
      </c>
      <c r="H19" s="103">
        <f t="shared" si="10"/>
        <v>3568</v>
      </c>
      <c r="I19" s="106">
        <f t="shared" si="11"/>
        <v>-23.234304932735427</v>
      </c>
      <c r="J19" s="104"/>
      <c r="K19" s="103">
        <v>20757</v>
      </c>
      <c r="L19" s="103">
        <f t="shared" si="12"/>
        <v>20757</v>
      </c>
      <c r="M19" s="105">
        <f t="shared" si="13"/>
        <v>0.0016019192469706154</v>
      </c>
      <c r="N19" s="104"/>
      <c r="O19" s="103">
        <v>24135</v>
      </c>
      <c r="P19" s="103">
        <f t="shared" si="14"/>
        <v>24135</v>
      </c>
      <c r="Q19" s="102">
        <f t="shared" si="15"/>
        <v>-13.996270975761337</v>
      </c>
    </row>
    <row r="20" spans="1:17" s="96" customFormat="1" ht="18" customHeight="1" thickBot="1">
      <c r="A20" s="475" t="s">
        <v>172</v>
      </c>
      <c r="B20" s="476">
        <v>0</v>
      </c>
      <c r="C20" s="477">
        <v>15772</v>
      </c>
      <c r="D20" s="477">
        <f t="shared" si="8"/>
        <v>15772</v>
      </c>
      <c r="E20" s="478">
        <f t="shared" si="9"/>
        <v>0.009059343524999066</v>
      </c>
      <c r="F20" s="476">
        <v>0</v>
      </c>
      <c r="G20" s="477">
        <v>12749</v>
      </c>
      <c r="H20" s="477">
        <f t="shared" si="10"/>
        <v>12749</v>
      </c>
      <c r="I20" s="479">
        <f t="shared" si="11"/>
        <v>23.7116636598949</v>
      </c>
      <c r="J20" s="476">
        <v>0</v>
      </c>
      <c r="K20" s="477">
        <v>109503</v>
      </c>
      <c r="L20" s="477">
        <f t="shared" si="12"/>
        <v>109503</v>
      </c>
      <c r="M20" s="478">
        <f t="shared" si="13"/>
        <v>0.008450882271090393</v>
      </c>
      <c r="N20" s="476">
        <v>0</v>
      </c>
      <c r="O20" s="477">
        <v>102923</v>
      </c>
      <c r="P20" s="477">
        <f t="shared" si="14"/>
        <v>102923</v>
      </c>
      <c r="Q20" s="480">
        <f t="shared" si="15"/>
        <v>6.393128843893003</v>
      </c>
    </row>
    <row r="21" s="95" customFormat="1" ht="12">
      <c r="A21" s="94" t="s">
        <v>1</v>
      </c>
    </row>
    <row r="22" ht="15">
      <c r="A22" s="94" t="s">
        <v>0</v>
      </c>
    </row>
  </sheetData>
  <sheetProtection/>
  <mergeCells count="14">
    <mergeCell ref="B6:D6"/>
    <mergeCell ref="F6:H6"/>
    <mergeCell ref="A5:A7"/>
    <mergeCell ref="E6:E7"/>
    <mergeCell ref="I6:I7"/>
    <mergeCell ref="Q6:Q7"/>
    <mergeCell ref="M6:M7"/>
    <mergeCell ref="N6:P6"/>
    <mergeCell ref="N1:Q1"/>
    <mergeCell ref="B5:I5"/>
    <mergeCell ref="J5:Q5"/>
    <mergeCell ref="A3:Q3"/>
    <mergeCell ref="A4:Q4"/>
    <mergeCell ref="J6:L6"/>
  </mergeCells>
  <conditionalFormatting sqref="Q21:Q65536 I21:I65536 Q3 I3 I5 Q5">
    <cfRule type="cellIs" priority="3" dxfId="93" operator="lessThan" stopIfTrue="1">
      <formula>0</formula>
    </cfRule>
  </conditionalFormatting>
  <conditionalFormatting sqref="I8:I20 Q8:Q20">
    <cfRule type="cellIs" priority="4" dxfId="93" operator="lessThan" stopIfTrue="1">
      <formula>0</formula>
    </cfRule>
    <cfRule type="cellIs" priority="5" dxfId="95" operator="greaterThanOrEqual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Q23"/>
  <sheetViews>
    <sheetView showGridLines="0" zoomScale="90" zoomScaleNormal="90" zoomScalePageLayoutView="0" workbookViewId="0" topLeftCell="A1">
      <pane xSplit="22320" topLeftCell="A1" activePane="topLeft" state="split"/>
      <selection pane="topLeft" activeCell="J6" sqref="J6:L6"/>
      <selection pane="topRight" activeCell="J1" sqref="J1"/>
    </sheetView>
  </sheetViews>
  <sheetFormatPr defaultColWidth="9.140625" defaultRowHeight="15"/>
  <cols>
    <col min="1" max="1" width="24.421875" style="93" customWidth="1"/>
    <col min="2" max="2" width="10.421875" style="93" customWidth="1"/>
    <col min="3" max="3" width="11.8515625" style="93" customWidth="1"/>
    <col min="4" max="4" width="8.140625" style="93" bestFit="1" customWidth="1"/>
    <col min="5" max="5" width="10.140625" style="93" bestFit="1" customWidth="1"/>
    <col min="6" max="6" width="8.8515625" style="93" customWidth="1"/>
    <col min="7" max="7" width="12.28125" style="93" customWidth="1"/>
    <col min="8" max="8" width="8.00390625" style="93" bestFit="1" customWidth="1"/>
    <col min="9" max="9" width="7.7109375" style="93" bestFit="1" customWidth="1"/>
    <col min="10" max="10" width="9.421875" style="93" customWidth="1"/>
    <col min="11" max="11" width="11.28125" style="93" customWidth="1"/>
    <col min="12" max="12" width="8.140625" style="93" bestFit="1" customWidth="1"/>
    <col min="13" max="13" width="10.421875" style="93" customWidth="1"/>
    <col min="14" max="14" width="9.00390625" style="93" customWidth="1"/>
    <col min="15" max="15" width="12.28125" style="93" customWidth="1"/>
    <col min="16" max="16" width="7.8515625" style="93" customWidth="1"/>
    <col min="17" max="17" width="7.7109375" style="93" bestFit="1" customWidth="1"/>
    <col min="18" max="16384" width="9.140625" style="93" customWidth="1"/>
  </cols>
  <sheetData>
    <row r="1" spans="14:17" ht="18.75" thickBot="1">
      <c r="N1" s="543" t="s">
        <v>28</v>
      </c>
      <c r="O1" s="544"/>
      <c r="P1" s="544"/>
      <c r="Q1" s="545"/>
    </row>
    <row r="2" ht="7.5" customHeight="1" thickBot="1"/>
    <row r="3" spans="1:17" ht="24" customHeight="1">
      <c r="A3" s="551" t="s">
        <v>41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553"/>
    </row>
    <row r="4" spans="1:17" ht="16.5" customHeight="1" thickBot="1">
      <c r="A4" s="554" t="s">
        <v>38</v>
      </c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6"/>
    </row>
    <row r="5" spans="1:17" ht="15" thickBot="1">
      <c r="A5" s="557" t="s">
        <v>37</v>
      </c>
      <c r="B5" s="546" t="s">
        <v>36</v>
      </c>
      <c r="C5" s="547"/>
      <c r="D5" s="547"/>
      <c r="E5" s="547"/>
      <c r="F5" s="548"/>
      <c r="G5" s="548"/>
      <c r="H5" s="548"/>
      <c r="I5" s="549"/>
      <c r="J5" s="547" t="s">
        <v>35</v>
      </c>
      <c r="K5" s="547"/>
      <c r="L5" s="547"/>
      <c r="M5" s="547"/>
      <c r="N5" s="547"/>
      <c r="O5" s="547"/>
      <c r="P5" s="547"/>
      <c r="Q5" s="550"/>
    </row>
    <row r="6" spans="1:17" s="120" customFormat="1" ht="25.5" customHeight="1" thickBot="1">
      <c r="A6" s="558"/>
      <c r="B6" s="540" t="s">
        <v>157</v>
      </c>
      <c r="C6" s="541"/>
      <c r="D6" s="542"/>
      <c r="E6" s="538" t="s">
        <v>34</v>
      </c>
      <c r="F6" s="540" t="s">
        <v>158</v>
      </c>
      <c r="G6" s="541"/>
      <c r="H6" s="542"/>
      <c r="I6" s="536" t="s">
        <v>33</v>
      </c>
      <c r="J6" s="540" t="s">
        <v>159</v>
      </c>
      <c r="K6" s="541"/>
      <c r="L6" s="542"/>
      <c r="M6" s="538" t="s">
        <v>34</v>
      </c>
      <c r="N6" s="540" t="s">
        <v>160</v>
      </c>
      <c r="O6" s="541"/>
      <c r="P6" s="542"/>
      <c r="Q6" s="538" t="s">
        <v>33</v>
      </c>
    </row>
    <row r="7" spans="1:17" s="115" customFormat="1" ht="15" thickBot="1">
      <c r="A7" s="559"/>
      <c r="B7" s="119" t="s">
        <v>22</v>
      </c>
      <c r="C7" s="116" t="s">
        <v>21</v>
      </c>
      <c r="D7" s="116" t="s">
        <v>17</v>
      </c>
      <c r="E7" s="539"/>
      <c r="F7" s="119" t="s">
        <v>22</v>
      </c>
      <c r="G7" s="117" t="s">
        <v>21</v>
      </c>
      <c r="H7" s="116" t="s">
        <v>17</v>
      </c>
      <c r="I7" s="537"/>
      <c r="J7" s="119" t="s">
        <v>22</v>
      </c>
      <c r="K7" s="116" t="s">
        <v>21</v>
      </c>
      <c r="L7" s="117" t="s">
        <v>17</v>
      </c>
      <c r="M7" s="539"/>
      <c r="N7" s="118" t="s">
        <v>22</v>
      </c>
      <c r="O7" s="117" t="s">
        <v>21</v>
      </c>
      <c r="P7" s="116" t="s">
        <v>17</v>
      </c>
      <c r="Q7" s="539"/>
    </row>
    <row r="8" spans="1:17" s="122" customFormat="1" ht="16.5" customHeight="1" thickBot="1">
      <c r="A8" s="127" t="s">
        <v>24</v>
      </c>
      <c r="B8" s="125">
        <f>SUM(B9:B20)</f>
        <v>12226.770999999992</v>
      </c>
      <c r="C8" s="124">
        <f>SUM(C9:C20)</f>
        <v>1401.328</v>
      </c>
      <c r="D8" s="124">
        <f aca="true" t="shared" si="0" ref="D8:D20">C8+B8</f>
        <v>13628.098999999991</v>
      </c>
      <c r="E8" s="126">
        <f aca="true" t="shared" si="1" ref="E8:E13">(D8/$D$8)</f>
        <v>1</v>
      </c>
      <c r="F8" s="125">
        <f>SUM(F9:F20)</f>
        <v>9764.417999999996</v>
      </c>
      <c r="G8" s="124">
        <f>SUM(G9:G20)</f>
        <v>1549.9879999999998</v>
      </c>
      <c r="H8" s="124">
        <f aca="true" t="shared" si="2" ref="H8:H20">G8+F8</f>
        <v>11314.405999999995</v>
      </c>
      <c r="I8" s="123">
        <f aca="true" t="shared" si="3" ref="I8:I14">(D8/H8-1)*100</f>
        <v>20.449089417508937</v>
      </c>
      <c r="J8" s="125">
        <f>SUM(J9:J20)</f>
        <v>87370.17300000005</v>
      </c>
      <c r="K8" s="124">
        <f>SUM(K9:K20)</f>
        <v>10615.389999999992</v>
      </c>
      <c r="L8" s="124">
        <f aca="true" t="shared" si="4" ref="L8:L20">K8+J8</f>
        <v>97985.56300000005</v>
      </c>
      <c r="M8" s="126">
        <f aca="true" t="shared" si="5" ref="M8:M13">(L8/$L$8)</f>
        <v>1</v>
      </c>
      <c r="N8" s="125">
        <f>SUM(N9:N20)</f>
        <v>82050.32300000005</v>
      </c>
      <c r="O8" s="124">
        <f>SUM(O9:O20)</f>
        <v>10096.816999999995</v>
      </c>
      <c r="P8" s="124">
        <f aca="true" t="shared" si="6" ref="P8:P20">O8+N8</f>
        <v>92147.14000000004</v>
      </c>
      <c r="Q8" s="123">
        <f aca="true" t="shared" si="7" ref="Q8:Q14">(L8/P8-1)*100</f>
        <v>6.335978523044772</v>
      </c>
    </row>
    <row r="9" spans="1:17" s="96" customFormat="1" ht="16.5" customHeight="1" thickTop="1">
      <c r="A9" s="107" t="s">
        <v>161</v>
      </c>
      <c r="B9" s="104">
        <v>5197.619999999995</v>
      </c>
      <c r="C9" s="103">
        <v>188.82799999999997</v>
      </c>
      <c r="D9" s="103">
        <f t="shared" si="0"/>
        <v>5386.447999999995</v>
      </c>
      <c r="E9" s="105">
        <f t="shared" si="1"/>
        <v>0.39524573456650103</v>
      </c>
      <c r="F9" s="104">
        <v>4030.446999999999</v>
      </c>
      <c r="G9" s="103">
        <v>235.33100000000002</v>
      </c>
      <c r="H9" s="103">
        <f t="shared" si="2"/>
        <v>4265.777999999999</v>
      </c>
      <c r="I9" s="106">
        <f t="shared" si="3"/>
        <v>26.27117491815083</v>
      </c>
      <c r="J9" s="104">
        <v>35912.47800000001</v>
      </c>
      <c r="K9" s="103">
        <v>1655.084</v>
      </c>
      <c r="L9" s="103">
        <f t="shared" si="4"/>
        <v>37567.56200000001</v>
      </c>
      <c r="M9" s="105">
        <f t="shared" si="5"/>
        <v>0.38339895031271076</v>
      </c>
      <c r="N9" s="104">
        <v>30438.497000000003</v>
      </c>
      <c r="O9" s="103">
        <v>1498.609</v>
      </c>
      <c r="P9" s="103">
        <f t="shared" si="6"/>
        <v>31937.106000000003</v>
      </c>
      <c r="Q9" s="102">
        <f t="shared" si="7"/>
        <v>17.629825319802016</v>
      </c>
    </row>
    <row r="10" spans="1:17" s="96" customFormat="1" ht="16.5" customHeight="1">
      <c r="A10" s="107" t="s">
        <v>174</v>
      </c>
      <c r="B10" s="104">
        <v>2139.3160000000003</v>
      </c>
      <c r="C10" s="103">
        <v>0</v>
      </c>
      <c r="D10" s="103">
        <f t="shared" si="0"/>
        <v>2139.3160000000003</v>
      </c>
      <c r="E10" s="105">
        <f t="shared" si="1"/>
        <v>0.15697831370318058</v>
      </c>
      <c r="F10" s="104">
        <v>807.922</v>
      </c>
      <c r="G10" s="103"/>
      <c r="H10" s="103">
        <f t="shared" si="2"/>
        <v>807.922</v>
      </c>
      <c r="I10" s="106">
        <f t="shared" si="3"/>
        <v>164.79239332509823</v>
      </c>
      <c r="J10" s="104">
        <v>12509.388</v>
      </c>
      <c r="K10" s="103"/>
      <c r="L10" s="103">
        <f t="shared" si="4"/>
        <v>12509.388</v>
      </c>
      <c r="M10" s="105">
        <f t="shared" si="5"/>
        <v>0.12766562355721725</v>
      </c>
      <c r="N10" s="104">
        <v>7348.6900000000005</v>
      </c>
      <c r="O10" s="103"/>
      <c r="P10" s="103">
        <f t="shared" si="6"/>
        <v>7348.6900000000005</v>
      </c>
      <c r="Q10" s="102">
        <f t="shared" si="7"/>
        <v>70.2260947189227</v>
      </c>
    </row>
    <row r="11" spans="1:17" s="96" customFormat="1" ht="16.5" customHeight="1">
      <c r="A11" s="107" t="s">
        <v>162</v>
      </c>
      <c r="B11" s="104">
        <v>2081.064999999998</v>
      </c>
      <c r="C11" s="103">
        <v>0</v>
      </c>
      <c r="D11" s="103">
        <f t="shared" si="0"/>
        <v>2081.064999999998</v>
      </c>
      <c r="E11" s="105">
        <f t="shared" si="1"/>
        <v>0.15270398314541148</v>
      </c>
      <c r="F11" s="104">
        <v>1403.3459999999982</v>
      </c>
      <c r="G11" s="103"/>
      <c r="H11" s="103">
        <f t="shared" si="2"/>
        <v>1403.3459999999982</v>
      </c>
      <c r="I11" s="106">
        <f t="shared" si="3"/>
        <v>48.29307953989967</v>
      </c>
      <c r="J11" s="104">
        <v>12649.409000000034</v>
      </c>
      <c r="K11" s="103"/>
      <c r="L11" s="103">
        <f t="shared" si="4"/>
        <v>12649.409000000034</v>
      </c>
      <c r="M11" s="105">
        <f t="shared" si="5"/>
        <v>0.12909461978597833</v>
      </c>
      <c r="N11" s="104">
        <v>10001.194000000045</v>
      </c>
      <c r="O11" s="103">
        <v>1.0010000000000001</v>
      </c>
      <c r="P11" s="103">
        <f t="shared" si="6"/>
        <v>10002.195000000045</v>
      </c>
      <c r="Q11" s="102">
        <f t="shared" si="7"/>
        <v>26.466330640424207</v>
      </c>
    </row>
    <row r="12" spans="1:17" s="96" customFormat="1" ht="16.5" customHeight="1">
      <c r="A12" s="107" t="s">
        <v>175</v>
      </c>
      <c r="B12" s="104">
        <v>1076.416</v>
      </c>
      <c r="C12" s="103">
        <v>0</v>
      </c>
      <c r="D12" s="103">
        <f t="shared" si="0"/>
        <v>1076.416</v>
      </c>
      <c r="E12" s="105">
        <f t="shared" si="1"/>
        <v>0.07898504406227168</v>
      </c>
      <c r="F12" s="104">
        <v>1269.1049999999998</v>
      </c>
      <c r="G12" s="103"/>
      <c r="H12" s="103">
        <f t="shared" si="2"/>
        <v>1269.1049999999998</v>
      </c>
      <c r="I12" s="106">
        <f t="shared" si="3"/>
        <v>-15.183062079181775</v>
      </c>
      <c r="J12" s="104">
        <v>12398.345999999998</v>
      </c>
      <c r="K12" s="103"/>
      <c r="L12" s="103">
        <f t="shared" si="4"/>
        <v>12398.345999999998</v>
      </c>
      <c r="M12" s="105">
        <f t="shared" si="5"/>
        <v>0.1265323749785465</v>
      </c>
      <c r="N12" s="104">
        <v>15157.283999999998</v>
      </c>
      <c r="O12" s="103"/>
      <c r="P12" s="103">
        <f t="shared" si="6"/>
        <v>15157.283999999998</v>
      </c>
      <c r="Q12" s="102">
        <f t="shared" si="7"/>
        <v>-18.202060474686633</v>
      </c>
    </row>
    <row r="13" spans="1:17" s="96" customFormat="1" ht="16.5" customHeight="1">
      <c r="A13" s="107" t="s">
        <v>164</v>
      </c>
      <c r="B13" s="104">
        <v>530.336</v>
      </c>
      <c r="C13" s="103">
        <v>0</v>
      </c>
      <c r="D13" s="103">
        <f t="shared" si="0"/>
        <v>530.336</v>
      </c>
      <c r="E13" s="105">
        <f t="shared" si="1"/>
        <v>0.038914891944944074</v>
      </c>
      <c r="F13" s="104">
        <v>720.682</v>
      </c>
      <c r="G13" s="103"/>
      <c r="H13" s="103">
        <f t="shared" si="2"/>
        <v>720.682</v>
      </c>
      <c r="I13" s="106">
        <f t="shared" si="3"/>
        <v>-26.411926480750182</v>
      </c>
      <c r="J13" s="104">
        <v>4439.998999999998</v>
      </c>
      <c r="K13" s="103"/>
      <c r="L13" s="103">
        <f t="shared" si="4"/>
        <v>4439.998999999998</v>
      </c>
      <c r="M13" s="105">
        <f t="shared" si="5"/>
        <v>0.04531278755830587</v>
      </c>
      <c r="N13" s="104">
        <v>4845.065000000002</v>
      </c>
      <c r="O13" s="103"/>
      <c r="P13" s="103">
        <f t="shared" si="6"/>
        <v>4845.065000000002</v>
      </c>
      <c r="Q13" s="102">
        <f t="shared" si="7"/>
        <v>-8.360383194033606</v>
      </c>
    </row>
    <row r="14" spans="1:17" s="96" customFormat="1" ht="16.5" customHeight="1">
      <c r="A14" s="107" t="s">
        <v>176</v>
      </c>
      <c r="B14" s="104">
        <v>0</v>
      </c>
      <c r="C14" s="103">
        <v>327.83</v>
      </c>
      <c r="D14" s="103">
        <f>C14+B14</f>
        <v>327.83</v>
      </c>
      <c r="E14" s="105">
        <f aca="true" t="shared" si="8" ref="E14:E20">(D14/$D$8)</f>
        <v>0.024055446031027525</v>
      </c>
      <c r="F14" s="104"/>
      <c r="G14" s="103">
        <v>439.80899999999997</v>
      </c>
      <c r="H14" s="103">
        <f>G14+F14</f>
        <v>439.80899999999997</v>
      </c>
      <c r="I14" s="106">
        <f t="shared" si="3"/>
        <v>-25.460825039960522</v>
      </c>
      <c r="J14" s="104"/>
      <c r="K14" s="103">
        <v>3043.575</v>
      </c>
      <c r="L14" s="103">
        <f>K14+J14</f>
        <v>3043.575</v>
      </c>
      <c r="M14" s="105">
        <f aca="true" t="shared" si="9" ref="M14:M20">(L14/$L$8)</f>
        <v>0.031061463615818567</v>
      </c>
      <c r="N14" s="104"/>
      <c r="O14" s="103">
        <v>3253.110000000001</v>
      </c>
      <c r="P14" s="103">
        <f>O14+N14</f>
        <v>3253.110000000001</v>
      </c>
      <c r="Q14" s="102">
        <f t="shared" si="7"/>
        <v>-6.44106716342211</v>
      </c>
    </row>
    <row r="15" spans="1:17" s="96" customFormat="1" ht="16.5" customHeight="1">
      <c r="A15" s="468" t="s">
        <v>177</v>
      </c>
      <c r="B15" s="469">
        <v>255.421</v>
      </c>
      <c r="C15" s="470">
        <v>0</v>
      </c>
      <c r="D15" s="470">
        <f>C15+B15</f>
        <v>255.421</v>
      </c>
      <c r="E15" s="471">
        <f t="shared" si="8"/>
        <v>0.018742232500659126</v>
      </c>
      <c r="F15" s="469">
        <v>150.50000000000003</v>
      </c>
      <c r="G15" s="470"/>
      <c r="H15" s="470">
        <f>G15+F15</f>
        <v>150.50000000000003</v>
      </c>
      <c r="I15" s="472">
        <f aca="true" t="shared" si="10" ref="I15:I20">(D15/H15-1)*100</f>
        <v>69.71495016611291</v>
      </c>
      <c r="J15" s="469">
        <v>1564.8349999999998</v>
      </c>
      <c r="K15" s="470"/>
      <c r="L15" s="470">
        <f>K15+J15</f>
        <v>1564.8349999999998</v>
      </c>
      <c r="M15" s="471">
        <f t="shared" si="9"/>
        <v>0.015970056731724847</v>
      </c>
      <c r="N15" s="469">
        <v>1927.075</v>
      </c>
      <c r="O15" s="470"/>
      <c r="P15" s="470">
        <f>O15+N15</f>
        <v>1927.075</v>
      </c>
      <c r="Q15" s="473">
        <f aca="true" t="shared" si="11" ref="Q15:Q20">(L15/P15-1)*100</f>
        <v>-18.79740020497387</v>
      </c>
    </row>
    <row r="16" spans="1:17" s="96" customFormat="1" ht="16.5" customHeight="1">
      <c r="A16" s="107" t="s">
        <v>178</v>
      </c>
      <c r="B16" s="104">
        <v>229.7</v>
      </c>
      <c r="C16" s="103">
        <v>0</v>
      </c>
      <c r="D16" s="103">
        <f t="shared" si="0"/>
        <v>229.7</v>
      </c>
      <c r="E16" s="105">
        <f t="shared" si="8"/>
        <v>0.016854881961159817</v>
      </c>
      <c r="F16" s="104">
        <v>222.40000000000006</v>
      </c>
      <c r="G16" s="103"/>
      <c r="H16" s="103">
        <f t="shared" si="2"/>
        <v>222.40000000000006</v>
      </c>
      <c r="I16" s="106">
        <f t="shared" si="10"/>
        <v>3.2823741007193874</v>
      </c>
      <c r="J16" s="104">
        <v>1930.1999999999987</v>
      </c>
      <c r="K16" s="103"/>
      <c r="L16" s="103">
        <f t="shared" si="4"/>
        <v>1930.1999999999987</v>
      </c>
      <c r="M16" s="105">
        <f t="shared" si="9"/>
        <v>0.019698820325194207</v>
      </c>
      <c r="N16" s="104">
        <v>1499.199999999999</v>
      </c>
      <c r="O16" s="103"/>
      <c r="P16" s="103">
        <f t="shared" si="6"/>
        <v>1499.199999999999</v>
      </c>
      <c r="Q16" s="102">
        <f t="shared" si="11"/>
        <v>28.74866595517609</v>
      </c>
    </row>
    <row r="17" spans="1:17" s="96" customFormat="1" ht="16.5" customHeight="1">
      <c r="A17" s="107" t="s">
        <v>168</v>
      </c>
      <c r="B17" s="104">
        <v>0</v>
      </c>
      <c r="C17" s="103">
        <v>227.44500000000008</v>
      </c>
      <c r="D17" s="103">
        <f t="shared" si="0"/>
        <v>227.44500000000008</v>
      </c>
      <c r="E17" s="105">
        <f t="shared" si="8"/>
        <v>0.01668941500938614</v>
      </c>
      <c r="F17" s="104"/>
      <c r="G17" s="103">
        <v>245.50599999999994</v>
      </c>
      <c r="H17" s="103">
        <f t="shared" si="2"/>
        <v>245.50599999999994</v>
      </c>
      <c r="I17" s="106">
        <f t="shared" si="10"/>
        <v>-7.356643014834619</v>
      </c>
      <c r="J17" s="104"/>
      <c r="K17" s="103">
        <v>2016.0759999999927</v>
      </c>
      <c r="L17" s="103">
        <f t="shared" si="4"/>
        <v>2016.0759999999927</v>
      </c>
      <c r="M17" s="105">
        <f t="shared" si="9"/>
        <v>0.020575235149692325</v>
      </c>
      <c r="N17" s="104"/>
      <c r="O17" s="103">
        <v>1875.8619999999944</v>
      </c>
      <c r="P17" s="103">
        <f t="shared" si="6"/>
        <v>1875.8619999999944</v>
      </c>
      <c r="Q17" s="102">
        <f t="shared" si="11"/>
        <v>7.474643657155955</v>
      </c>
    </row>
    <row r="18" spans="1:17" s="96" customFormat="1" ht="16.5" customHeight="1">
      <c r="A18" s="107" t="s">
        <v>179</v>
      </c>
      <c r="B18" s="104">
        <v>209.651</v>
      </c>
      <c r="C18" s="103">
        <v>0</v>
      </c>
      <c r="D18" s="103">
        <f t="shared" si="0"/>
        <v>209.651</v>
      </c>
      <c r="E18" s="105">
        <f t="shared" si="8"/>
        <v>0.015383730335390148</v>
      </c>
      <c r="F18" s="104">
        <v>313.24499999999995</v>
      </c>
      <c r="G18" s="103"/>
      <c r="H18" s="103">
        <f t="shared" si="2"/>
        <v>313.24499999999995</v>
      </c>
      <c r="I18" s="106">
        <f t="shared" si="10"/>
        <v>-33.07123816820698</v>
      </c>
      <c r="J18" s="104">
        <v>1658.8310000000006</v>
      </c>
      <c r="K18" s="103"/>
      <c r="L18" s="103">
        <f t="shared" si="4"/>
        <v>1658.8310000000006</v>
      </c>
      <c r="M18" s="105">
        <f t="shared" si="9"/>
        <v>0.016929340907088523</v>
      </c>
      <c r="N18" s="104">
        <v>2076.3220000000006</v>
      </c>
      <c r="O18" s="103"/>
      <c r="P18" s="103">
        <f t="shared" si="6"/>
        <v>2076.3220000000006</v>
      </c>
      <c r="Q18" s="102">
        <f t="shared" si="11"/>
        <v>-20.107237702051982</v>
      </c>
    </row>
    <row r="19" spans="1:17" s="96" customFormat="1" ht="16.5" customHeight="1">
      <c r="A19" s="107" t="s">
        <v>167</v>
      </c>
      <c r="B19" s="104">
        <v>132.54500000000002</v>
      </c>
      <c r="C19" s="103">
        <v>0</v>
      </c>
      <c r="D19" s="103">
        <f t="shared" si="0"/>
        <v>132.54500000000002</v>
      </c>
      <c r="E19" s="105">
        <f t="shared" si="8"/>
        <v>0.009725861251815099</v>
      </c>
      <c r="F19" s="104">
        <v>53.059</v>
      </c>
      <c r="G19" s="103"/>
      <c r="H19" s="103">
        <f t="shared" si="2"/>
        <v>53.059</v>
      </c>
      <c r="I19" s="106">
        <f t="shared" si="10"/>
        <v>149.8068188243277</v>
      </c>
      <c r="J19" s="104">
        <v>772.1909999999992</v>
      </c>
      <c r="K19" s="103">
        <v>0.033</v>
      </c>
      <c r="L19" s="103">
        <f t="shared" si="4"/>
        <v>772.2239999999993</v>
      </c>
      <c r="M19" s="105">
        <f t="shared" si="9"/>
        <v>0.007880997734329483</v>
      </c>
      <c r="N19" s="104">
        <v>467.3139999999997</v>
      </c>
      <c r="O19" s="103"/>
      <c r="P19" s="103">
        <f t="shared" si="6"/>
        <v>467.3139999999997</v>
      </c>
      <c r="Q19" s="102">
        <f t="shared" si="11"/>
        <v>65.24734974770705</v>
      </c>
    </row>
    <row r="20" spans="1:17" s="96" customFormat="1" ht="16.5" customHeight="1" thickBot="1">
      <c r="A20" s="101" t="s">
        <v>172</v>
      </c>
      <c r="B20" s="98">
        <v>374.70099999999996</v>
      </c>
      <c r="C20" s="97">
        <v>657.2250000000001</v>
      </c>
      <c r="D20" s="97">
        <f t="shared" si="0"/>
        <v>1031.9260000000002</v>
      </c>
      <c r="E20" s="99">
        <f t="shared" si="8"/>
        <v>0.07572046548825341</v>
      </c>
      <c r="F20" s="98">
        <v>793.712</v>
      </c>
      <c r="G20" s="97">
        <v>629.3419999999999</v>
      </c>
      <c r="H20" s="97">
        <f t="shared" si="2"/>
        <v>1423.0539999999999</v>
      </c>
      <c r="I20" s="100">
        <f t="shared" si="10"/>
        <v>-27.485113003441874</v>
      </c>
      <c r="J20" s="98">
        <v>3534.495999999999</v>
      </c>
      <c r="K20" s="97">
        <v>3900.622</v>
      </c>
      <c r="L20" s="97">
        <f t="shared" si="4"/>
        <v>7435.117999999999</v>
      </c>
      <c r="M20" s="99">
        <f t="shared" si="9"/>
        <v>0.07587972934339311</v>
      </c>
      <c r="N20" s="98">
        <v>8289.682</v>
      </c>
      <c r="O20" s="97">
        <v>3468.2350000000006</v>
      </c>
      <c r="P20" s="97">
        <f t="shared" si="6"/>
        <v>11757.917000000001</v>
      </c>
      <c r="Q20" s="427">
        <f t="shared" si="11"/>
        <v>-36.76500693107463</v>
      </c>
    </row>
    <row r="21" s="95" customFormat="1" ht="15">
      <c r="A21" s="121" t="s">
        <v>1</v>
      </c>
    </row>
    <row r="22" ht="15">
      <c r="A22" s="121" t="s">
        <v>40</v>
      </c>
    </row>
    <row r="23" ht="15">
      <c r="A23" s="93" t="s">
        <v>29</v>
      </c>
    </row>
  </sheetData>
  <sheetProtection/>
  <mergeCells count="14">
    <mergeCell ref="B6:D6"/>
    <mergeCell ref="F6:H6"/>
    <mergeCell ref="A5:A7"/>
    <mergeCell ref="E6:E7"/>
    <mergeCell ref="I6:I7"/>
    <mergeCell ref="Q6:Q7"/>
    <mergeCell ref="M6:M7"/>
    <mergeCell ref="N6:P6"/>
    <mergeCell ref="N1:Q1"/>
    <mergeCell ref="B5:I5"/>
    <mergeCell ref="J5:Q5"/>
    <mergeCell ref="A3:Q3"/>
    <mergeCell ref="A4:Q4"/>
    <mergeCell ref="J6:L6"/>
  </mergeCells>
  <conditionalFormatting sqref="Q21:Q65536 I21:I65536 Q3 I3">
    <cfRule type="cellIs" priority="8" dxfId="93" operator="lessThan" stopIfTrue="1">
      <formula>0</formula>
    </cfRule>
  </conditionalFormatting>
  <conditionalFormatting sqref="I8:I20 Q8:Q20">
    <cfRule type="cellIs" priority="9" dxfId="93" operator="lessThan" stopIfTrue="1">
      <formula>0</formula>
    </cfRule>
    <cfRule type="cellIs" priority="10" dxfId="95" operator="greaterThanOrEqual" stopIfTrue="1">
      <formula>0</formula>
    </cfRule>
  </conditionalFormatting>
  <conditionalFormatting sqref="I5 Q5">
    <cfRule type="cellIs" priority="1" dxfId="93" operator="lessThan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Y39"/>
  <sheetViews>
    <sheetView showGridLines="0" zoomScale="80" zoomScaleNormal="80" zoomScalePageLayoutView="0" workbookViewId="0" topLeftCell="C1">
      <selection activeCell="T10" sqref="T10:W37"/>
    </sheetView>
  </sheetViews>
  <sheetFormatPr defaultColWidth="8.00390625" defaultRowHeight="15"/>
  <cols>
    <col min="1" max="1" width="24.8515625" style="128" customWidth="1"/>
    <col min="2" max="2" width="10.57421875" style="128" bestFit="1" customWidth="1"/>
    <col min="3" max="3" width="12.421875" style="128" bestFit="1" customWidth="1"/>
    <col min="4" max="4" width="9.57421875" style="128" bestFit="1" customWidth="1"/>
    <col min="5" max="5" width="11.7109375" style="128" bestFit="1" customWidth="1"/>
    <col min="6" max="6" width="11.7109375" style="128" customWidth="1"/>
    <col min="7" max="7" width="10.7109375" style="128" customWidth="1"/>
    <col min="8" max="8" width="10.421875" style="128" bestFit="1" customWidth="1"/>
    <col min="9" max="9" width="11.7109375" style="128" bestFit="1" customWidth="1"/>
    <col min="10" max="10" width="9.57421875" style="128" bestFit="1" customWidth="1"/>
    <col min="11" max="11" width="11.7109375" style="128" bestFit="1" customWidth="1"/>
    <col min="12" max="12" width="10.8515625" style="128" customWidth="1"/>
    <col min="13" max="13" width="9.421875" style="128" customWidth="1"/>
    <col min="14" max="14" width="11.140625" style="128" customWidth="1"/>
    <col min="15" max="15" width="12.421875" style="128" bestFit="1" customWidth="1"/>
    <col min="16" max="16" width="9.421875" style="128" customWidth="1"/>
    <col min="17" max="17" width="10.57421875" style="128" bestFit="1" customWidth="1"/>
    <col min="18" max="18" width="12.7109375" style="128" bestFit="1" customWidth="1"/>
    <col min="19" max="19" width="10.140625" style="128" customWidth="1"/>
    <col min="20" max="21" width="11.140625" style="128" bestFit="1" customWidth="1"/>
    <col min="22" max="23" width="10.28125" style="128" customWidth="1"/>
    <col min="24" max="24" width="12.7109375" style="128" customWidth="1"/>
    <col min="25" max="25" width="9.8515625" style="128" bestFit="1" customWidth="1"/>
    <col min="26" max="16384" width="8.00390625" style="128" customWidth="1"/>
  </cols>
  <sheetData>
    <row r="1" spans="24:25" ht="18.75" thickBot="1">
      <c r="X1" s="574" t="s">
        <v>28</v>
      </c>
      <c r="Y1" s="575"/>
    </row>
    <row r="2" ht="5.25" customHeight="1" thickBot="1"/>
    <row r="3" spans="1:25" ht="24" customHeight="1" thickTop="1">
      <c r="A3" s="576" t="s">
        <v>46</v>
      </c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7"/>
      <c r="U3" s="577"/>
      <c r="V3" s="577"/>
      <c r="W3" s="577"/>
      <c r="X3" s="577"/>
      <c r="Y3" s="578"/>
    </row>
    <row r="4" spans="1:25" ht="21" customHeight="1" thickBot="1">
      <c r="A4" s="588" t="s">
        <v>45</v>
      </c>
      <c r="B4" s="589"/>
      <c r="C4" s="589"/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589"/>
      <c r="Q4" s="589"/>
      <c r="R4" s="589"/>
      <c r="S4" s="589"/>
      <c r="T4" s="589"/>
      <c r="U4" s="589"/>
      <c r="V4" s="589"/>
      <c r="W4" s="589"/>
      <c r="X4" s="589"/>
      <c r="Y4" s="590"/>
    </row>
    <row r="5" spans="1:25" s="174" customFormat="1" ht="19.5" customHeight="1" thickBot="1" thickTop="1">
      <c r="A5" s="579" t="s">
        <v>44</v>
      </c>
      <c r="B5" s="565" t="s">
        <v>36</v>
      </c>
      <c r="C5" s="566"/>
      <c r="D5" s="566"/>
      <c r="E5" s="566"/>
      <c r="F5" s="566"/>
      <c r="G5" s="566"/>
      <c r="H5" s="566"/>
      <c r="I5" s="566"/>
      <c r="J5" s="567"/>
      <c r="K5" s="567"/>
      <c r="L5" s="567"/>
      <c r="M5" s="568"/>
      <c r="N5" s="569" t="s">
        <v>35</v>
      </c>
      <c r="O5" s="566"/>
      <c r="P5" s="566"/>
      <c r="Q5" s="566"/>
      <c r="R5" s="566"/>
      <c r="S5" s="566"/>
      <c r="T5" s="566"/>
      <c r="U5" s="566"/>
      <c r="V5" s="566"/>
      <c r="W5" s="566"/>
      <c r="X5" s="566"/>
      <c r="Y5" s="568"/>
    </row>
    <row r="6" spans="1:25" s="173" customFormat="1" ht="26.25" customHeight="1" thickBot="1">
      <c r="A6" s="580"/>
      <c r="B6" s="572" t="s">
        <v>157</v>
      </c>
      <c r="C6" s="561"/>
      <c r="D6" s="561"/>
      <c r="E6" s="561"/>
      <c r="F6" s="573"/>
      <c r="G6" s="562" t="s">
        <v>34</v>
      </c>
      <c r="H6" s="572" t="s">
        <v>158</v>
      </c>
      <c r="I6" s="561"/>
      <c r="J6" s="561"/>
      <c r="K6" s="561"/>
      <c r="L6" s="573"/>
      <c r="M6" s="562" t="s">
        <v>33</v>
      </c>
      <c r="N6" s="560" t="s">
        <v>159</v>
      </c>
      <c r="O6" s="561"/>
      <c r="P6" s="561"/>
      <c r="Q6" s="561"/>
      <c r="R6" s="561"/>
      <c r="S6" s="562" t="s">
        <v>34</v>
      </c>
      <c r="T6" s="560" t="s">
        <v>160</v>
      </c>
      <c r="U6" s="561"/>
      <c r="V6" s="561"/>
      <c r="W6" s="561"/>
      <c r="X6" s="561"/>
      <c r="Y6" s="562" t="s">
        <v>33</v>
      </c>
    </row>
    <row r="7" spans="1:25" s="168" customFormat="1" ht="26.25" customHeight="1">
      <c r="A7" s="581"/>
      <c r="B7" s="585" t="s">
        <v>22</v>
      </c>
      <c r="C7" s="586"/>
      <c r="D7" s="583" t="s">
        <v>21</v>
      </c>
      <c r="E7" s="584"/>
      <c r="F7" s="570" t="s">
        <v>17</v>
      </c>
      <c r="G7" s="563"/>
      <c r="H7" s="585" t="s">
        <v>22</v>
      </c>
      <c r="I7" s="586"/>
      <c r="J7" s="583" t="s">
        <v>21</v>
      </c>
      <c r="K7" s="584"/>
      <c r="L7" s="570" t="s">
        <v>17</v>
      </c>
      <c r="M7" s="563"/>
      <c r="N7" s="586" t="s">
        <v>22</v>
      </c>
      <c r="O7" s="586"/>
      <c r="P7" s="591" t="s">
        <v>21</v>
      </c>
      <c r="Q7" s="586"/>
      <c r="R7" s="570" t="s">
        <v>17</v>
      </c>
      <c r="S7" s="563"/>
      <c r="T7" s="592" t="s">
        <v>22</v>
      </c>
      <c r="U7" s="584"/>
      <c r="V7" s="583" t="s">
        <v>21</v>
      </c>
      <c r="W7" s="587"/>
      <c r="X7" s="570" t="s">
        <v>17</v>
      </c>
      <c r="Y7" s="563"/>
    </row>
    <row r="8" spans="1:25" s="168" customFormat="1" ht="31.5" thickBot="1">
      <c r="A8" s="582"/>
      <c r="B8" s="171" t="s">
        <v>19</v>
      </c>
      <c r="C8" s="169" t="s">
        <v>18</v>
      </c>
      <c r="D8" s="170" t="s">
        <v>19</v>
      </c>
      <c r="E8" s="169" t="s">
        <v>18</v>
      </c>
      <c r="F8" s="571"/>
      <c r="G8" s="564"/>
      <c r="H8" s="171" t="s">
        <v>19</v>
      </c>
      <c r="I8" s="169" t="s">
        <v>18</v>
      </c>
      <c r="J8" s="170" t="s">
        <v>19</v>
      </c>
      <c r="K8" s="169" t="s">
        <v>18</v>
      </c>
      <c r="L8" s="571"/>
      <c r="M8" s="564"/>
      <c r="N8" s="172" t="s">
        <v>19</v>
      </c>
      <c r="O8" s="169" t="s">
        <v>18</v>
      </c>
      <c r="P8" s="170" t="s">
        <v>19</v>
      </c>
      <c r="Q8" s="169" t="s">
        <v>18</v>
      </c>
      <c r="R8" s="571"/>
      <c r="S8" s="564"/>
      <c r="T8" s="171" t="s">
        <v>19</v>
      </c>
      <c r="U8" s="169" t="s">
        <v>18</v>
      </c>
      <c r="V8" s="170" t="s">
        <v>19</v>
      </c>
      <c r="W8" s="169" t="s">
        <v>18</v>
      </c>
      <c r="X8" s="571"/>
      <c r="Y8" s="564"/>
    </row>
    <row r="9" spans="1:25" s="157" customFormat="1" ht="18" customHeight="1" thickBot="1" thickTop="1">
      <c r="A9" s="167" t="s">
        <v>24</v>
      </c>
      <c r="B9" s="166">
        <f>SUM(B10:B37)</f>
        <v>417282</v>
      </c>
      <c r="C9" s="160">
        <f>SUM(C10:C37)</f>
        <v>404639</v>
      </c>
      <c r="D9" s="161">
        <f>SUM(D10:D37)</f>
        <v>3326</v>
      </c>
      <c r="E9" s="160">
        <f>SUM(E10:E37)</f>
        <v>3573</v>
      </c>
      <c r="F9" s="159">
        <f aca="true" t="shared" si="0" ref="F9:F37">SUM(B9:E9)</f>
        <v>828820</v>
      </c>
      <c r="G9" s="163">
        <f aca="true" t="shared" si="1" ref="G9:G37">F9/$F$9</f>
        <v>1</v>
      </c>
      <c r="H9" s="162">
        <f>SUM(H10:H37)</f>
        <v>363478</v>
      </c>
      <c r="I9" s="160">
        <f>SUM(I10:I37)</f>
        <v>345237</v>
      </c>
      <c r="J9" s="161">
        <f>SUM(J10:J37)</f>
        <v>848</v>
      </c>
      <c r="K9" s="160">
        <f>SUM(K10:K37)</f>
        <v>1040</v>
      </c>
      <c r="L9" s="159">
        <f aca="true" t="shared" si="2" ref="L9:L37">SUM(H9:K9)</f>
        <v>710603</v>
      </c>
      <c r="M9" s="165">
        <f aca="true" t="shared" si="3" ref="M9:M37">IF(ISERROR(F9/L9-1),"         /0",(F9/L9-1))</f>
        <v>0.16636152675966742</v>
      </c>
      <c r="N9" s="164">
        <f>SUM(N10:N37)</f>
        <v>2902894</v>
      </c>
      <c r="O9" s="160">
        <f>SUM(O10:O37)</f>
        <v>2831860</v>
      </c>
      <c r="P9" s="161">
        <f>SUM(P10:P37)</f>
        <v>32431</v>
      </c>
      <c r="Q9" s="160">
        <f>SUM(Q10:Q37)</f>
        <v>33488</v>
      </c>
      <c r="R9" s="159">
        <f aca="true" t="shared" si="4" ref="R9:R37">SUM(N9:Q9)</f>
        <v>5800673</v>
      </c>
      <c r="S9" s="163">
        <f aca="true" t="shared" si="5" ref="S9:S37">R9/$R$9</f>
        <v>1</v>
      </c>
      <c r="T9" s="162">
        <f>SUM(T10:T37)</f>
        <v>2570035</v>
      </c>
      <c r="U9" s="160">
        <f>SUM(U10:U37)</f>
        <v>2482676</v>
      </c>
      <c r="V9" s="161">
        <f>SUM(V10:V37)</f>
        <v>20028</v>
      </c>
      <c r="W9" s="160">
        <f>SUM(W10:W37)</f>
        <v>18169</v>
      </c>
      <c r="X9" s="159">
        <f aca="true" t="shared" si="6" ref="X9:X37">SUM(T9:W9)</f>
        <v>5090908</v>
      </c>
      <c r="Y9" s="158">
        <f>IF(ISERROR(R9/X9-1),"         /0",(R9/X9-1))</f>
        <v>0.13941815487531883</v>
      </c>
    </row>
    <row r="10" spans="1:25" ht="19.5" customHeight="1" thickTop="1">
      <c r="A10" s="156" t="s">
        <v>161</v>
      </c>
      <c r="B10" s="154">
        <v>132868</v>
      </c>
      <c r="C10" s="150">
        <v>130455</v>
      </c>
      <c r="D10" s="151">
        <v>2611</v>
      </c>
      <c r="E10" s="150">
        <v>2854</v>
      </c>
      <c r="F10" s="149">
        <f t="shared" si="0"/>
        <v>268788</v>
      </c>
      <c r="G10" s="153">
        <f t="shared" si="1"/>
        <v>0.32430201973890593</v>
      </c>
      <c r="H10" s="152">
        <v>125022</v>
      </c>
      <c r="I10" s="150">
        <v>124292</v>
      </c>
      <c r="J10" s="151">
        <v>633</v>
      </c>
      <c r="K10" s="150">
        <v>669</v>
      </c>
      <c r="L10" s="149">
        <f t="shared" si="2"/>
        <v>250616</v>
      </c>
      <c r="M10" s="155">
        <f t="shared" si="3"/>
        <v>0.07250933699364759</v>
      </c>
      <c r="N10" s="154">
        <v>983925</v>
      </c>
      <c r="O10" s="150">
        <v>979718</v>
      </c>
      <c r="P10" s="151">
        <v>26394</v>
      </c>
      <c r="Q10" s="150">
        <v>26961</v>
      </c>
      <c r="R10" s="149">
        <f t="shared" si="4"/>
        <v>2016998</v>
      </c>
      <c r="S10" s="153">
        <f t="shared" si="5"/>
        <v>0.3477179285920789</v>
      </c>
      <c r="T10" s="152">
        <v>932830</v>
      </c>
      <c r="U10" s="150">
        <v>907825</v>
      </c>
      <c r="V10" s="151">
        <v>6296</v>
      </c>
      <c r="W10" s="150">
        <v>5028</v>
      </c>
      <c r="X10" s="149">
        <f t="shared" si="6"/>
        <v>1851979</v>
      </c>
      <c r="Y10" s="148">
        <f aca="true" t="shared" si="7" ref="Y10:Y37">IF(ISERROR(R10/X10-1),"         /0",IF(R10/X10&gt;5,"  *  ",(R10/X10-1)))</f>
        <v>0.08910414210960282</v>
      </c>
    </row>
    <row r="11" spans="1:25" ht="19.5" customHeight="1">
      <c r="A11" s="147" t="s">
        <v>164</v>
      </c>
      <c r="B11" s="145">
        <v>58330</v>
      </c>
      <c r="C11" s="141">
        <v>53437</v>
      </c>
      <c r="D11" s="142">
        <v>165</v>
      </c>
      <c r="E11" s="141">
        <v>165</v>
      </c>
      <c r="F11" s="140">
        <f t="shared" si="0"/>
        <v>112097</v>
      </c>
      <c r="G11" s="144">
        <f t="shared" si="1"/>
        <v>0.13524890808619483</v>
      </c>
      <c r="H11" s="143">
        <v>56435</v>
      </c>
      <c r="I11" s="141">
        <v>51160</v>
      </c>
      <c r="J11" s="142">
        <v>106</v>
      </c>
      <c r="K11" s="141">
        <v>106</v>
      </c>
      <c r="L11" s="140">
        <f t="shared" si="2"/>
        <v>107807</v>
      </c>
      <c r="M11" s="146">
        <f t="shared" si="3"/>
        <v>0.03979333438459465</v>
      </c>
      <c r="N11" s="145">
        <v>415078</v>
      </c>
      <c r="O11" s="141">
        <v>396170</v>
      </c>
      <c r="P11" s="142">
        <v>1726</v>
      </c>
      <c r="Q11" s="141">
        <v>1959</v>
      </c>
      <c r="R11" s="140">
        <f t="shared" si="4"/>
        <v>814933</v>
      </c>
      <c r="S11" s="144">
        <f t="shared" si="5"/>
        <v>0.14048938804169792</v>
      </c>
      <c r="T11" s="143">
        <v>402565</v>
      </c>
      <c r="U11" s="141">
        <v>384048</v>
      </c>
      <c r="V11" s="142">
        <v>2638</v>
      </c>
      <c r="W11" s="141">
        <v>3167</v>
      </c>
      <c r="X11" s="140">
        <f t="shared" si="6"/>
        <v>792418</v>
      </c>
      <c r="Y11" s="139">
        <f t="shared" si="7"/>
        <v>0.028413034534803705</v>
      </c>
    </row>
    <row r="12" spans="1:25" ht="19.5" customHeight="1">
      <c r="A12" s="147" t="s">
        <v>180</v>
      </c>
      <c r="B12" s="145">
        <v>29188</v>
      </c>
      <c r="C12" s="141">
        <v>29904</v>
      </c>
      <c r="D12" s="142">
        <v>0</v>
      </c>
      <c r="E12" s="141">
        <v>0</v>
      </c>
      <c r="F12" s="140">
        <f aca="true" t="shared" si="8" ref="F12:F23">SUM(B12:E12)</f>
        <v>59092</v>
      </c>
      <c r="G12" s="144">
        <f t="shared" si="1"/>
        <v>0.0712965420718612</v>
      </c>
      <c r="H12" s="143">
        <v>24070</v>
      </c>
      <c r="I12" s="141">
        <v>24532</v>
      </c>
      <c r="J12" s="142"/>
      <c r="K12" s="141"/>
      <c r="L12" s="140">
        <f aca="true" t="shared" si="9" ref="L12:L23">SUM(H12:K12)</f>
        <v>48602</v>
      </c>
      <c r="M12" s="146">
        <f aca="true" t="shared" si="10" ref="M12:M23">IF(ISERROR(F12/L12-1),"         /0",(F12/L12-1))</f>
        <v>0.2158347393111395</v>
      </c>
      <c r="N12" s="145">
        <v>191687</v>
      </c>
      <c r="O12" s="141">
        <v>183019</v>
      </c>
      <c r="P12" s="142"/>
      <c r="Q12" s="141"/>
      <c r="R12" s="140">
        <f aca="true" t="shared" si="11" ref="R12:R23">SUM(N12:Q12)</f>
        <v>374706</v>
      </c>
      <c r="S12" s="144">
        <f t="shared" si="5"/>
        <v>0.06459698728061382</v>
      </c>
      <c r="T12" s="143">
        <v>142962</v>
      </c>
      <c r="U12" s="141">
        <v>138608</v>
      </c>
      <c r="V12" s="142"/>
      <c r="W12" s="141"/>
      <c r="X12" s="140">
        <f aca="true" t="shared" si="12" ref="X12:X23">SUM(T12:W12)</f>
        <v>281570</v>
      </c>
      <c r="Y12" s="139">
        <f aca="true" t="shared" si="13" ref="Y12:Y23">IF(ISERROR(R12/X12-1),"         /0",IF(R12/X12&gt;5,"  *  ",(R12/X12-1)))</f>
        <v>0.33077387505771205</v>
      </c>
    </row>
    <row r="13" spans="1:25" ht="19.5" customHeight="1">
      <c r="A13" s="147" t="s">
        <v>181</v>
      </c>
      <c r="B13" s="145">
        <v>26884</v>
      </c>
      <c r="C13" s="141">
        <v>24233</v>
      </c>
      <c r="D13" s="142">
        <v>0</v>
      </c>
      <c r="E13" s="141">
        <v>0</v>
      </c>
      <c r="F13" s="140">
        <f>SUM(B13:E13)</f>
        <v>51117</v>
      </c>
      <c r="G13" s="144">
        <f>F13/$F$9</f>
        <v>0.061674428705871</v>
      </c>
      <c r="H13" s="143">
        <v>23661</v>
      </c>
      <c r="I13" s="141">
        <v>21487</v>
      </c>
      <c r="J13" s="142"/>
      <c r="K13" s="141"/>
      <c r="L13" s="140">
        <f>SUM(H13:K13)</f>
        <v>45148</v>
      </c>
      <c r="M13" s="146">
        <f>IF(ISERROR(F13/L13-1),"         /0",(F13/L13-1))</f>
        <v>0.13220962168866834</v>
      </c>
      <c r="N13" s="145">
        <v>173263</v>
      </c>
      <c r="O13" s="141">
        <v>171285</v>
      </c>
      <c r="P13" s="142"/>
      <c r="Q13" s="141"/>
      <c r="R13" s="140">
        <f>SUM(N13:Q13)</f>
        <v>344548</v>
      </c>
      <c r="S13" s="144">
        <f>R13/$R$9</f>
        <v>0.05939793537749844</v>
      </c>
      <c r="T13" s="143">
        <v>167864</v>
      </c>
      <c r="U13" s="141">
        <v>166260</v>
      </c>
      <c r="V13" s="142"/>
      <c r="W13" s="141"/>
      <c r="X13" s="140">
        <f>SUM(T13:W13)</f>
        <v>334124</v>
      </c>
      <c r="Y13" s="139">
        <f>IF(ISERROR(R13/X13-1),"         /0",IF(R13/X13&gt;5,"  *  ",(R13/X13-1)))</f>
        <v>0.0311979983479187</v>
      </c>
    </row>
    <row r="14" spans="1:25" ht="19.5" customHeight="1">
      <c r="A14" s="147" t="s">
        <v>182</v>
      </c>
      <c r="B14" s="145">
        <v>16647</v>
      </c>
      <c r="C14" s="141">
        <v>15190</v>
      </c>
      <c r="D14" s="142">
        <v>0</v>
      </c>
      <c r="E14" s="141">
        <v>0</v>
      </c>
      <c r="F14" s="140">
        <f t="shared" si="8"/>
        <v>31837</v>
      </c>
      <c r="G14" s="144">
        <f aca="true" t="shared" si="14" ref="G14:G20">F14/$F$9</f>
        <v>0.038412441784705965</v>
      </c>
      <c r="H14" s="143">
        <v>9086</v>
      </c>
      <c r="I14" s="141">
        <v>8032</v>
      </c>
      <c r="J14" s="142"/>
      <c r="K14" s="141"/>
      <c r="L14" s="140">
        <f t="shared" si="9"/>
        <v>17118</v>
      </c>
      <c r="M14" s="146">
        <f t="shared" si="10"/>
        <v>0.8598551232620633</v>
      </c>
      <c r="N14" s="145">
        <v>93379</v>
      </c>
      <c r="O14" s="141">
        <v>91467</v>
      </c>
      <c r="P14" s="142"/>
      <c r="Q14" s="141"/>
      <c r="R14" s="140">
        <f t="shared" si="11"/>
        <v>184846</v>
      </c>
      <c r="S14" s="144">
        <f aca="true" t="shared" si="15" ref="S14:S20">R14/$R$9</f>
        <v>0.03186630241008242</v>
      </c>
      <c r="T14" s="143">
        <v>48032</v>
      </c>
      <c r="U14" s="141">
        <v>47147</v>
      </c>
      <c r="V14" s="142"/>
      <c r="W14" s="141"/>
      <c r="X14" s="140">
        <f t="shared" si="12"/>
        <v>95179</v>
      </c>
      <c r="Y14" s="139">
        <f t="shared" si="13"/>
        <v>0.9420880656447326</v>
      </c>
    </row>
    <row r="15" spans="1:25" ht="19.5" customHeight="1">
      <c r="A15" s="147" t="s">
        <v>183</v>
      </c>
      <c r="B15" s="145">
        <v>14157</v>
      </c>
      <c r="C15" s="141">
        <v>14434</v>
      </c>
      <c r="D15" s="142">
        <v>0</v>
      </c>
      <c r="E15" s="141">
        <v>0</v>
      </c>
      <c r="F15" s="140">
        <f t="shared" si="8"/>
        <v>28591</v>
      </c>
      <c r="G15" s="144">
        <f t="shared" si="14"/>
        <v>0.03449603050119447</v>
      </c>
      <c r="H15" s="143">
        <v>8146</v>
      </c>
      <c r="I15" s="141">
        <v>8679</v>
      </c>
      <c r="J15" s="142"/>
      <c r="K15" s="141"/>
      <c r="L15" s="140">
        <f t="shared" si="9"/>
        <v>16825</v>
      </c>
      <c r="M15" s="146">
        <f t="shared" si="10"/>
        <v>0.6993164933135216</v>
      </c>
      <c r="N15" s="145">
        <v>100434</v>
      </c>
      <c r="O15" s="141">
        <v>94967</v>
      </c>
      <c r="P15" s="142"/>
      <c r="Q15" s="141">
        <v>68</v>
      </c>
      <c r="R15" s="140">
        <f t="shared" si="11"/>
        <v>195469</v>
      </c>
      <c r="S15" s="144">
        <f t="shared" si="15"/>
        <v>0.033697641635720546</v>
      </c>
      <c r="T15" s="143">
        <v>57889</v>
      </c>
      <c r="U15" s="141">
        <v>58746</v>
      </c>
      <c r="V15" s="142">
        <v>506</v>
      </c>
      <c r="W15" s="141">
        <v>508</v>
      </c>
      <c r="X15" s="140">
        <f t="shared" si="12"/>
        <v>117649</v>
      </c>
      <c r="Y15" s="139">
        <f t="shared" si="13"/>
        <v>0.6614590859250822</v>
      </c>
    </row>
    <row r="16" spans="1:25" ht="19.5" customHeight="1">
      <c r="A16" s="147" t="s">
        <v>184</v>
      </c>
      <c r="B16" s="145">
        <v>12089</v>
      </c>
      <c r="C16" s="141">
        <v>11062</v>
      </c>
      <c r="D16" s="142">
        <v>0</v>
      </c>
      <c r="E16" s="141">
        <v>0</v>
      </c>
      <c r="F16" s="140">
        <f t="shared" si="8"/>
        <v>23151</v>
      </c>
      <c r="G16" s="144">
        <f t="shared" si="14"/>
        <v>0.027932482324268235</v>
      </c>
      <c r="H16" s="143">
        <v>9533</v>
      </c>
      <c r="I16" s="141">
        <v>8845</v>
      </c>
      <c r="J16" s="142"/>
      <c r="K16" s="141"/>
      <c r="L16" s="140">
        <f t="shared" si="9"/>
        <v>18378</v>
      </c>
      <c r="M16" s="146">
        <f t="shared" si="10"/>
        <v>0.25971269996735225</v>
      </c>
      <c r="N16" s="145">
        <v>85587</v>
      </c>
      <c r="O16" s="141">
        <v>78992</v>
      </c>
      <c r="P16" s="142"/>
      <c r="Q16" s="141"/>
      <c r="R16" s="140">
        <f t="shared" si="11"/>
        <v>164579</v>
      </c>
      <c r="S16" s="144">
        <f t="shared" si="15"/>
        <v>0.02837239747870635</v>
      </c>
      <c r="T16" s="143">
        <v>74147</v>
      </c>
      <c r="U16" s="141">
        <v>66208</v>
      </c>
      <c r="V16" s="142"/>
      <c r="W16" s="141"/>
      <c r="X16" s="140">
        <f t="shared" si="12"/>
        <v>140355</v>
      </c>
      <c r="Y16" s="139">
        <f t="shared" si="13"/>
        <v>0.172590930141427</v>
      </c>
    </row>
    <row r="17" spans="1:25" ht="19.5" customHeight="1">
      <c r="A17" s="147" t="s">
        <v>162</v>
      </c>
      <c r="B17" s="145">
        <v>11351</v>
      </c>
      <c r="C17" s="141">
        <v>11759</v>
      </c>
      <c r="D17" s="142">
        <v>0</v>
      </c>
      <c r="E17" s="141">
        <v>0</v>
      </c>
      <c r="F17" s="140">
        <f t="shared" si="8"/>
        <v>23110</v>
      </c>
      <c r="G17" s="144">
        <f t="shared" si="14"/>
        <v>0.027883014406023022</v>
      </c>
      <c r="H17" s="143">
        <v>4542</v>
      </c>
      <c r="I17" s="141">
        <v>3909</v>
      </c>
      <c r="J17" s="142"/>
      <c r="K17" s="141"/>
      <c r="L17" s="140">
        <f t="shared" si="9"/>
        <v>8451</v>
      </c>
      <c r="M17" s="146">
        <f t="shared" si="10"/>
        <v>1.7345876227665364</v>
      </c>
      <c r="N17" s="145">
        <v>70077</v>
      </c>
      <c r="O17" s="141">
        <v>69904</v>
      </c>
      <c r="P17" s="142">
        <v>252</v>
      </c>
      <c r="Q17" s="141">
        <v>251</v>
      </c>
      <c r="R17" s="140">
        <f t="shared" si="11"/>
        <v>140484</v>
      </c>
      <c r="S17" s="144">
        <f t="shared" si="15"/>
        <v>0.024218569121203695</v>
      </c>
      <c r="T17" s="143">
        <v>21452</v>
      </c>
      <c r="U17" s="141">
        <v>22088</v>
      </c>
      <c r="V17" s="142"/>
      <c r="W17" s="141"/>
      <c r="X17" s="140">
        <f t="shared" si="12"/>
        <v>43540</v>
      </c>
      <c r="Y17" s="139">
        <f t="shared" si="13"/>
        <v>2.226550298576022</v>
      </c>
    </row>
    <row r="18" spans="1:25" ht="19.5" customHeight="1">
      <c r="A18" s="147" t="s">
        <v>185</v>
      </c>
      <c r="B18" s="145">
        <v>11487</v>
      </c>
      <c r="C18" s="141">
        <v>11395</v>
      </c>
      <c r="D18" s="142">
        <v>0</v>
      </c>
      <c r="E18" s="141">
        <v>0</v>
      </c>
      <c r="F18" s="140">
        <f t="shared" si="8"/>
        <v>22882</v>
      </c>
      <c r="G18" s="144">
        <f t="shared" si="14"/>
        <v>0.027607924519195966</v>
      </c>
      <c r="H18" s="143">
        <v>11240</v>
      </c>
      <c r="I18" s="141">
        <v>10677</v>
      </c>
      <c r="J18" s="142"/>
      <c r="K18" s="141"/>
      <c r="L18" s="140">
        <f t="shared" si="9"/>
        <v>21917</v>
      </c>
      <c r="M18" s="146">
        <f t="shared" si="10"/>
        <v>0.04402974859697961</v>
      </c>
      <c r="N18" s="145">
        <v>87520</v>
      </c>
      <c r="O18" s="141">
        <v>85439</v>
      </c>
      <c r="P18" s="142"/>
      <c r="Q18" s="141"/>
      <c r="R18" s="140">
        <f t="shared" si="11"/>
        <v>172959</v>
      </c>
      <c r="S18" s="144">
        <f t="shared" si="15"/>
        <v>0.02981705743454251</v>
      </c>
      <c r="T18" s="143">
        <v>63183</v>
      </c>
      <c r="U18" s="141">
        <v>62258</v>
      </c>
      <c r="V18" s="142"/>
      <c r="W18" s="141"/>
      <c r="X18" s="140">
        <f t="shared" si="12"/>
        <v>125441</v>
      </c>
      <c r="Y18" s="139">
        <f t="shared" si="13"/>
        <v>0.3788075669039628</v>
      </c>
    </row>
    <row r="19" spans="1:25" ht="19.5" customHeight="1">
      <c r="A19" s="147" t="s">
        <v>186</v>
      </c>
      <c r="B19" s="145">
        <v>11395</v>
      </c>
      <c r="C19" s="141">
        <v>9635</v>
      </c>
      <c r="D19" s="142">
        <v>0</v>
      </c>
      <c r="E19" s="141">
        <v>0</v>
      </c>
      <c r="F19" s="140">
        <f t="shared" si="8"/>
        <v>21030</v>
      </c>
      <c r="G19" s="144">
        <f t="shared" si="14"/>
        <v>0.025373422456021814</v>
      </c>
      <c r="H19" s="143">
        <v>9009</v>
      </c>
      <c r="I19" s="141">
        <v>8309</v>
      </c>
      <c r="J19" s="142"/>
      <c r="K19" s="141"/>
      <c r="L19" s="140">
        <f t="shared" si="9"/>
        <v>17318</v>
      </c>
      <c r="M19" s="146">
        <f t="shared" si="10"/>
        <v>0.21434345767409635</v>
      </c>
      <c r="N19" s="145">
        <v>60378</v>
      </c>
      <c r="O19" s="141">
        <v>56768</v>
      </c>
      <c r="P19" s="142"/>
      <c r="Q19" s="141"/>
      <c r="R19" s="140">
        <f t="shared" si="11"/>
        <v>117146</v>
      </c>
      <c r="S19" s="144">
        <f t="shared" si="15"/>
        <v>0.020195242862336836</v>
      </c>
      <c r="T19" s="143">
        <v>53739</v>
      </c>
      <c r="U19" s="141">
        <v>51956</v>
      </c>
      <c r="V19" s="142"/>
      <c r="W19" s="141"/>
      <c r="X19" s="140">
        <f t="shared" si="12"/>
        <v>105695</v>
      </c>
      <c r="Y19" s="139">
        <f t="shared" si="13"/>
        <v>0.10834003500638634</v>
      </c>
    </row>
    <row r="20" spans="1:25" ht="19.5" customHeight="1">
      <c r="A20" s="147" t="s">
        <v>187</v>
      </c>
      <c r="B20" s="145">
        <v>10561</v>
      </c>
      <c r="C20" s="141">
        <v>9667</v>
      </c>
      <c r="D20" s="142">
        <v>88</v>
      </c>
      <c r="E20" s="141">
        <v>91</v>
      </c>
      <c r="F20" s="140">
        <f t="shared" si="8"/>
        <v>20407</v>
      </c>
      <c r="G20" s="144">
        <f t="shared" si="14"/>
        <v>0.024621751405612798</v>
      </c>
      <c r="H20" s="143">
        <v>2855</v>
      </c>
      <c r="I20" s="141">
        <v>2600</v>
      </c>
      <c r="J20" s="142"/>
      <c r="K20" s="141"/>
      <c r="L20" s="140">
        <f t="shared" si="9"/>
        <v>5455</v>
      </c>
      <c r="M20" s="146">
        <f t="shared" si="10"/>
        <v>2.7409715857011916</v>
      </c>
      <c r="N20" s="145">
        <v>58168</v>
      </c>
      <c r="O20" s="141">
        <v>56229</v>
      </c>
      <c r="P20" s="142">
        <v>349</v>
      </c>
      <c r="Q20" s="141">
        <v>229</v>
      </c>
      <c r="R20" s="140">
        <f t="shared" si="11"/>
        <v>114975</v>
      </c>
      <c r="S20" s="144">
        <f t="shared" si="15"/>
        <v>0.01982097594537737</v>
      </c>
      <c r="T20" s="143">
        <v>15005</v>
      </c>
      <c r="U20" s="141">
        <v>14881</v>
      </c>
      <c r="V20" s="142"/>
      <c r="W20" s="141"/>
      <c r="X20" s="140">
        <f t="shared" si="12"/>
        <v>29886</v>
      </c>
      <c r="Y20" s="139">
        <f t="shared" si="13"/>
        <v>2.847119052399117</v>
      </c>
    </row>
    <row r="21" spans="1:25" ht="19.5" customHeight="1">
      <c r="A21" s="147" t="s">
        <v>188</v>
      </c>
      <c r="B21" s="145">
        <v>9772</v>
      </c>
      <c r="C21" s="141">
        <v>10458</v>
      </c>
      <c r="D21" s="142">
        <v>0</v>
      </c>
      <c r="E21" s="141">
        <v>0</v>
      </c>
      <c r="F21" s="140">
        <f t="shared" si="8"/>
        <v>20230</v>
      </c>
      <c r="G21" s="144">
        <f t="shared" si="1"/>
        <v>0.024408194782944426</v>
      </c>
      <c r="H21" s="143">
        <v>5667</v>
      </c>
      <c r="I21" s="141">
        <v>5697</v>
      </c>
      <c r="J21" s="142"/>
      <c r="K21" s="141"/>
      <c r="L21" s="140">
        <f t="shared" si="9"/>
        <v>11364</v>
      </c>
      <c r="M21" s="146">
        <f t="shared" si="10"/>
        <v>0.7801830341429075</v>
      </c>
      <c r="N21" s="145">
        <v>61574</v>
      </c>
      <c r="O21" s="141">
        <v>64636</v>
      </c>
      <c r="P21" s="142"/>
      <c r="Q21" s="141"/>
      <c r="R21" s="140">
        <f t="shared" si="11"/>
        <v>126210</v>
      </c>
      <c r="S21" s="144">
        <f t="shared" si="5"/>
        <v>0.021757820170176804</v>
      </c>
      <c r="T21" s="143">
        <v>45266</v>
      </c>
      <c r="U21" s="141">
        <v>43018</v>
      </c>
      <c r="V21" s="142"/>
      <c r="W21" s="141"/>
      <c r="X21" s="140">
        <f t="shared" si="12"/>
        <v>88284</v>
      </c>
      <c r="Y21" s="139">
        <f t="shared" si="13"/>
        <v>0.4295908658420551</v>
      </c>
    </row>
    <row r="22" spans="1:25" ht="19.5" customHeight="1">
      <c r="A22" s="147" t="s">
        <v>189</v>
      </c>
      <c r="B22" s="145">
        <v>10693</v>
      </c>
      <c r="C22" s="141">
        <v>9178</v>
      </c>
      <c r="D22" s="142">
        <v>0</v>
      </c>
      <c r="E22" s="141">
        <v>0</v>
      </c>
      <c r="F22" s="140">
        <f t="shared" si="8"/>
        <v>19871</v>
      </c>
      <c r="G22" s="144">
        <f t="shared" si="1"/>
        <v>0.02397504886465095</v>
      </c>
      <c r="H22" s="143">
        <v>11664</v>
      </c>
      <c r="I22" s="141">
        <v>10384</v>
      </c>
      <c r="J22" s="142"/>
      <c r="K22" s="141"/>
      <c r="L22" s="140">
        <f t="shared" si="9"/>
        <v>22048</v>
      </c>
      <c r="M22" s="146">
        <f t="shared" si="10"/>
        <v>-0.09873911465892593</v>
      </c>
      <c r="N22" s="145">
        <v>88713</v>
      </c>
      <c r="O22" s="141">
        <v>84905</v>
      </c>
      <c r="P22" s="142"/>
      <c r="Q22" s="141"/>
      <c r="R22" s="140">
        <f t="shared" si="11"/>
        <v>173618</v>
      </c>
      <c r="S22" s="144">
        <f t="shared" si="5"/>
        <v>0.029930664941809338</v>
      </c>
      <c r="T22" s="143">
        <v>83755</v>
      </c>
      <c r="U22" s="141">
        <v>82015</v>
      </c>
      <c r="V22" s="142"/>
      <c r="W22" s="141"/>
      <c r="X22" s="140">
        <f t="shared" si="12"/>
        <v>165770</v>
      </c>
      <c r="Y22" s="139">
        <f t="shared" si="13"/>
        <v>0.047342703746154235</v>
      </c>
    </row>
    <row r="23" spans="1:25" ht="19.5" customHeight="1">
      <c r="A23" s="147" t="s">
        <v>190</v>
      </c>
      <c r="B23" s="145">
        <v>9316</v>
      </c>
      <c r="C23" s="141">
        <v>9418</v>
      </c>
      <c r="D23" s="142">
        <v>0</v>
      </c>
      <c r="E23" s="141">
        <v>0</v>
      </c>
      <c r="F23" s="140">
        <f t="shared" si="8"/>
        <v>18734</v>
      </c>
      <c r="G23" s="144">
        <f t="shared" si="1"/>
        <v>0.022603219034289714</v>
      </c>
      <c r="H23" s="143">
        <v>14459</v>
      </c>
      <c r="I23" s="141">
        <v>13745</v>
      </c>
      <c r="J23" s="142"/>
      <c r="K23" s="141"/>
      <c r="L23" s="140">
        <f t="shared" si="9"/>
        <v>28204</v>
      </c>
      <c r="M23" s="146">
        <f t="shared" si="10"/>
        <v>-0.33576797617359244</v>
      </c>
      <c r="N23" s="145">
        <v>72264</v>
      </c>
      <c r="O23" s="141">
        <v>67948</v>
      </c>
      <c r="P23" s="142"/>
      <c r="Q23" s="141"/>
      <c r="R23" s="140">
        <f t="shared" si="11"/>
        <v>140212</v>
      </c>
      <c r="S23" s="144">
        <f t="shared" si="5"/>
        <v>0.02417167801046534</v>
      </c>
      <c r="T23" s="143">
        <v>99077</v>
      </c>
      <c r="U23" s="141">
        <v>91218</v>
      </c>
      <c r="V23" s="142"/>
      <c r="W23" s="141"/>
      <c r="X23" s="140">
        <f t="shared" si="12"/>
        <v>190295</v>
      </c>
      <c r="Y23" s="139">
        <f t="shared" si="13"/>
        <v>-0.2631861057831262</v>
      </c>
    </row>
    <row r="24" spans="1:25" ht="19.5" customHeight="1">
      <c r="A24" s="147" t="s">
        <v>191</v>
      </c>
      <c r="B24" s="145">
        <v>8414</v>
      </c>
      <c r="C24" s="141">
        <v>7775</v>
      </c>
      <c r="D24" s="142">
        <v>0</v>
      </c>
      <c r="E24" s="141">
        <v>0</v>
      </c>
      <c r="F24" s="140">
        <f t="shared" si="0"/>
        <v>16189</v>
      </c>
      <c r="G24" s="144">
        <f t="shared" si="1"/>
        <v>0.019532588499312276</v>
      </c>
      <c r="H24" s="143">
        <v>6452</v>
      </c>
      <c r="I24" s="141">
        <v>6102</v>
      </c>
      <c r="J24" s="142"/>
      <c r="K24" s="141"/>
      <c r="L24" s="140">
        <f t="shared" si="2"/>
        <v>12554</v>
      </c>
      <c r="M24" s="146">
        <f t="shared" si="3"/>
        <v>0.2895491476820138</v>
      </c>
      <c r="N24" s="145">
        <v>62111</v>
      </c>
      <c r="O24" s="141">
        <v>55839</v>
      </c>
      <c r="P24" s="142"/>
      <c r="Q24" s="141"/>
      <c r="R24" s="140">
        <f t="shared" si="4"/>
        <v>117950</v>
      </c>
      <c r="S24" s="144">
        <f t="shared" si="5"/>
        <v>0.020333847469078157</v>
      </c>
      <c r="T24" s="143">
        <v>47449</v>
      </c>
      <c r="U24" s="141">
        <v>43237</v>
      </c>
      <c r="V24" s="142"/>
      <c r="W24" s="141"/>
      <c r="X24" s="140">
        <f t="shared" si="6"/>
        <v>90686</v>
      </c>
      <c r="Y24" s="139">
        <f t="shared" si="7"/>
        <v>0.3006417749156429</v>
      </c>
    </row>
    <row r="25" spans="1:25" ht="19.5" customHeight="1">
      <c r="A25" s="147" t="s">
        <v>192</v>
      </c>
      <c r="B25" s="145">
        <v>8291</v>
      </c>
      <c r="C25" s="141">
        <v>7766</v>
      </c>
      <c r="D25" s="142">
        <v>0</v>
      </c>
      <c r="E25" s="141">
        <v>0</v>
      </c>
      <c r="F25" s="140">
        <f t="shared" si="0"/>
        <v>16057</v>
      </c>
      <c r="G25" s="144">
        <f t="shared" si="1"/>
        <v>0.019373325933254505</v>
      </c>
      <c r="H25" s="143">
        <v>8179</v>
      </c>
      <c r="I25" s="141">
        <v>7407</v>
      </c>
      <c r="J25" s="142"/>
      <c r="K25" s="141"/>
      <c r="L25" s="140">
        <f t="shared" si="2"/>
        <v>15586</v>
      </c>
      <c r="M25" s="146">
        <f t="shared" si="3"/>
        <v>0.030219427691517975</v>
      </c>
      <c r="N25" s="145">
        <v>56277</v>
      </c>
      <c r="O25" s="141">
        <v>53184</v>
      </c>
      <c r="P25" s="142"/>
      <c r="Q25" s="141"/>
      <c r="R25" s="140">
        <f t="shared" si="4"/>
        <v>109461</v>
      </c>
      <c r="S25" s="144">
        <f t="shared" si="5"/>
        <v>0.01887039659018876</v>
      </c>
      <c r="T25" s="143">
        <v>57809</v>
      </c>
      <c r="U25" s="141">
        <v>54159</v>
      </c>
      <c r="V25" s="142"/>
      <c r="W25" s="141"/>
      <c r="X25" s="140">
        <f t="shared" si="6"/>
        <v>111968</v>
      </c>
      <c r="Y25" s="139">
        <f t="shared" si="7"/>
        <v>-0.022390325807373546</v>
      </c>
    </row>
    <row r="26" spans="1:25" ht="19.5" customHeight="1">
      <c r="A26" s="147" t="s">
        <v>193</v>
      </c>
      <c r="B26" s="145">
        <v>3697</v>
      </c>
      <c r="C26" s="141">
        <v>9856</v>
      </c>
      <c r="D26" s="142">
        <v>0</v>
      </c>
      <c r="E26" s="141">
        <v>0</v>
      </c>
      <c r="F26" s="140">
        <f t="shared" si="0"/>
        <v>13553</v>
      </c>
      <c r="G26" s="144">
        <f t="shared" si="1"/>
        <v>0.016352163316522283</v>
      </c>
      <c r="H26" s="143">
        <v>1412</v>
      </c>
      <c r="I26" s="141">
        <v>1275</v>
      </c>
      <c r="J26" s="142"/>
      <c r="K26" s="141"/>
      <c r="L26" s="140">
        <f t="shared" si="2"/>
        <v>2687</v>
      </c>
      <c r="M26" s="146">
        <f t="shared" si="3"/>
        <v>4.0439151470040935</v>
      </c>
      <c r="N26" s="145">
        <v>25287</v>
      </c>
      <c r="O26" s="141">
        <v>34288</v>
      </c>
      <c r="P26" s="142"/>
      <c r="Q26" s="141"/>
      <c r="R26" s="140">
        <f t="shared" si="4"/>
        <v>59575</v>
      </c>
      <c r="S26" s="144">
        <f t="shared" si="5"/>
        <v>0.010270360008226632</v>
      </c>
      <c r="T26" s="143">
        <v>7709</v>
      </c>
      <c r="U26" s="141">
        <v>8146</v>
      </c>
      <c r="V26" s="142">
        <v>919</v>
      </c>
      <c r="W26" s="141">
        <v>1131</v>
      </c>
      <c r="X26" s="140">
        <f t="shared" si="6"/>
        <v>17905</v>
      </c>
      <c r="Y26" s="139">
        <f t="shared" si="7"/>
        <v>2.3272828818765707</v>
      </c>
    </row>
    <row r="27" spans="1:25" ht="19.5" customHeight="1">
      <c r="A27" s="147" t="s">
        <v>194</v>
      </c>
      <c r="B27" s="145">
        <v>6835</v>
      </c>
      <c r="C27" s="141">
        <v>6016</v>
      </c>
      <c r="D27" s="142">
        <v>0</v>
      </c>
      <c r="E27" s="141">
        <v>0</v>
      </c>
      <c r="F27" s="140">
        <f t="shared" si="0"/>
        <v>12851</v>
      </c>
      <c r="G27" s="144">
        <f t="shared" si="1"/>
        <v>0.015505176033396878</v>
      </c>
      <c r="H27" s="143">
        <v>6400</v>
      </c>
      <c r="I27" s="141">
        <v>5932</v>
      </c>
      <c r="J27" s="142"/>
      <c r="K27" s="141"/>
      <c r="L27" s="140">
        <f t="shared" si="2"/>
        <v>12332</v>
      </c>
      <c r="M27" s="146">
        <f t="shared" si="3"/>
        <v>0.04208563087901385</v>
      </c>
      <c r="N27" s="145">
        <v>52800</v>
      </c>
      <c r="O27" s="141">
        <v>48589</v>
      </c>
      <c r="P27" s="142"/>
      <c r="Q27" s="141"/>
      <c r="R27" s="140">
        <f t="shared" si="4"/>
        <v>101389</v>
      </c>
      <c r="S27" s="144">
        <f t="shared" si="5"/>
        <v>0.01747883392151221</v>
      </c>
      <c r="T27" s="143">
        <v>52337</v>
      </c>
      <c r="U27" s="141">
        <v>49583</v>
      </c>
      <c r="V27" s="142"/>
      <c r="W27" s="141"/>
      <c r="X27" s="140">
        <f t="shared" si="6"/>
        <v>101920</v>
      </c>
      <c r="Y27" s="139">
        <f t="shared" si="7"/>
        <v>-0.005209968602825743</v>
      </c>
    </row>
    <row r="28" spans="1:25" ht="19.5" customHeight="1">
      <c r="A28" s="147" t="s">
        <v>195</v>
      </c>
      <c r="B28" s="145">
        <v>5961</v>
      </c>
      <c r="C28" s="141">
        <v>5369</v>
      </c>
      <c r="D28" s="142">
        <v>0</v>
      </c>
      <c r="E28" s="141">
        <v>0</v>
      </c>
      <c r="F28" s="140">
        <f t="shared" si="0"/>
        <v>11330</v>
      </c>
      <c r="G28" s="144">
        <f t="shared" si="1"/>
        <v>0.013670036919958495</v>
      </c>
      <c r="H28" s="143">
        <v>3839</v>
      </c>
      <c r="I28" s="141">
        <v>3375</v>
      </c>
      <c r="J28" s="142"/>
      <c r="K28" s="141"/>
      <c r="L28" s="140">
        <f t="shared" si="2"/>
        <v>7214</v>
      </c>
      <c r="M28" s="146" t="s">
        <v>50</v>
      </c>
      <c r="N28" s="145">
        <v>31860</v>
      </c>
      <c r="O28" s="141">
        <v>32132</v>
      </c>
      <c r="P28" s="142">
        <v>138</v>
      </c>
      <c r="Q28" s="141">
        <v>135</v>
      </c>
      <c r="R28" s="140">
        <f t="shared" si="4"/>
        <v>64265</v>
      </c>
      <c r="S28" s="144">
        <f t="shared" si="5"/>
        <v>0.011078886880884339</v>
      </c>
      <c r="T28" s="143">
        <v>27730</v>
      </c>
      <c r="U28" s="141">
        <v>27004</v>
      </c>
      <c r="V28" s="142"/>
      <c r="W28" s="141"/>
      <c r="X28" s="140">
        <f t="shared" si="6"/>
        <v>54734</v>
      </c>
      <c r="Y28" s="139">
        <f t="shared" si="7"/>
        <v>0.17413307998684546</v>
      </c>
    </row>
    <row r="29" spans="1:25" ht="19.5" customHeight="1">
      <c r="A29" s="147" t="s">
        <v>196</v>
      </c>
      <c r="B29" s="145">
        <v>4607</v>
      </c>
      <c r="C29" s="141">
        <v>4462</v>
      </c>
      <c r="D29" s="142">
        <v>389</v>
      </c>
      <c r="E29" s="141">
        <v>387</v>
      </c>
      <c r="F29" s="140">
        <f t="shared" si="0"/>
        <v>9845</v>
      </c>
      <c r="G29" s="144">
        <f t="shared" si="1"/>
        <v>0.011878333051808595</v>
      </c>
      <c r="H29" s="143">
        <v>6748</v>
      </c>
      <c r="I29" s="141">
        <v>5889</v>
      </c>
      <c r="J29" s="142">
        <v>57</v>
      </c>
      <c r="K29" s="141">
        <v>206</v>
      </c>
      <c r="L29" s="140">
        <f t="shared" si="2"/>
        <v>12900</v>
      </c>
      <c r="M29" s="146">
        <f t="shared" si="3"/>
        <v>-0.2368217054263566</v>
      </c>
      <c r="N29" s="145">
        <v>44489</v>
      </c>
      <c r="O29" s="141">
        <v>42071</v>
      </c>
      <c r="P29" s="142">
        <v>2772</v>
      </c>
      <c r="Q29" s="141">
        <v>2988</v>
      </c>
      <c r="R29" s="140">
        <f t="shared" si="4"/>
        <v>92320</v>
      </c>
      <c r="S29" s="144">
        <f t="shared" si="5"/>
        <v>0.015915394644724846</v>
      </c>
      <c r="T29" s="143">
        <v>45652</v>
      </c>
      <c r="U29" s="141">
        <v>44889</v>
      </c>
      <c r="V29" s="142">
        <v>3548</v>
      </c>
      <c r="W29" s="141">
        <v>3134</v>
      </c>
      <c r="X29" s="140">
        <f t="shared" si="6"/>
        <v>97223</v>
      </c>
      <c r="Y29" s="139">
        <f t="shared" si="7"/>
        <v>-0.050430453699227495</v>
      </c>
    </row>
    <row r="30" spans="1:25" ht="19.5" customHeight="1">
      <c r="A30" s="147" t="s">
        <v>197</v>
      </c>
      <c r="B30" s="145">
        <v>4469</v>
      </c>
      <c r="C30" s="141">
        <v>3580</v>
      </c>
      <c r="D30" s="142">
        <v>0</v>
      </c>
      <c r="E30" s="141">
        <v>0</v>
      </c>
      <c r="F30" s="140">
        <f t="shared" si="0"/>
        <v>8049</v>
      </c>
      <c r="G30" s="144">
        <f t="shared" si="1"/>
        <v>0.009711396925749861</v>
      </c>
      <c r="H30" s="143">
        <v>6402</v>
      </c>
      <c r="I30" s="141">
        <v>4720</v>
      </c>
      <c r="J30" s="142"/>
      <c r="K30" s="141"/>
      <c r="L30" s="140">
        <f t="shared" si="2"/>
        <v>11122</v>
      </c>
      <c r="M30" s="146">
        <f t="shared" si="3"/>
        <v>-0.2762992267577774</v>
      </c>
      <c r="N30" s="145">
        <v>26095</v>
      </c>
      <c r="O30" s="141">
        <v>22520</v>
      </c>
      <c r="P30" s="142"/>
      <c r="Q30" s="141"/>
      <c r="R30" s="140">
        <f t="shared" si="4"/>
        <v>48615</v>
      </c>
      <c r="S30" s="144">
        <f t="shared" si="5"/>
        <v>0.008380924075533994</v>
      </c>
      <c r="T30" s="143">
        <v>29746</v>
      </c>
      <c r="U30" s="141">
        <v>24822</v>
      </c>
      <c r="V30" s="142"/>
      <c r="W30" s="141"/>
      <c r="X30" s="140">
        <f t="shared" si="6"/>
        <v>54568</v>
      </c>
      <c r="Y30" s="139">
        <f t="shared" si="7"/>
        <v>-0.1090932414601965</v>
      </c>
    </row>
    <row r="31" spans="1:25" ht="19.5" customHeight="1">
      <c r="A31" s="147" t="s">
        <v>198</v>
      </c>
      <c r="B31" s="145">
        <v>3860</v>
      </c>
      <c r="C31" s="141">
        <v>3569</v>
      </c>
      <c r="D31" s="142">
        <v>0</v>
      </c>
      <c r="E31" s="141">
        <v>0</v>
      </c>
      <c r="F31" s="140">
        <f t="shared" si="0"/>
        <v>7429</v>
      </c>
      <c r="G31" s="144">
        <f t="shared" si="1"/>
        <v>0.008963345479114886</v>
      </c>
      <c r="H31" s="143">
        <v>2733</v>
      </c>
      <c r="I31" s="141">
        <v>2587</v>
      </c>
      <c r="J31" s="142"/>
      <c r="K31" s="141"/>
      <c r="L31" s="140">
        <f t="shared" si="2"/>
        <v>5320</v>
      </c>
      <c r="M31" s="146">
        <f t="shared" si="3"/>
        <v>0.39642857142857135</v>
      </c>
      <c r="N31" s="145">
        <v>31062</v>
      </c>
      <c r="O31" s="141">
        <v>29910</v>
      </c>
      <c r="P31" s="142"/>
      <c r="Q31" s="141"/>
      <c r="R31" s="140">
        <f t="shared" si="4"/>
        <v>60972</v>
      </c>
      <c r="S31" s="144">
        <f t="shared" si="5"/>
        <v>0.010511194132129151</v>
      </c>
      <c r="T31" s="143">
        <v>22183</v>
      </c>
      <c r="U31" s="141">
        <v>21505</v>
      </c>
      <c r="V31" s="142"/>
      <c r="W31" s="141"/>
      <c r="X31" s="140">
        <f t="shared" si="6"/>
        <v>43688</v>
      </c>
      <c r="Y31" s="139">
        <f t="shared" si="7"/>
        <v>0.3956235121772569</v>
      </c>
    </row>
    <row r="32" spans="1:25" ht="19.5" customHeight="1">
      <c r="A32" s="147" t="s">
        <v>199</v>
      </c>
      <c r="B32" s="145">
        <v>2932</v>
      </c>
      <c r="C32" s="141">
        <v>2573</v>
      </c>
      <c r="D32" s="142">
        <v>0</v>
      </c>
      <c r="E32" s="141">
        <v>0</v>
      </c>
      <c r="F32" s="140">
        <f t="shared" si="0"/>
        <v>5505</v>
      </c>
      <c r="G32" s="144">
        <f t="shared" si="1"/>
        <v>0.00664197292536377</v>
      </c>
      <c r="H32" s="143"/>
      <c r="I32" s="141"/>
      <c r="J32" s="142"/>
      <c r="K32" s="141"/>
      <c r="L32" s="140">
        <f t="shared" si="2"/>
        <v>0</v>
      </c>
      <c r="M32" s="146" t="str">
        <f t="shared" si="3"/>
        <v>         /0</v>
      </c>
      <c r="N32" s="145">
        <v>5104</v>
      </c>
      <c r="O32" s="141">
        <v>5240</v>
      </c>
      <c r="P32" s="142"/>
      <c r="Q32" s="141"/>
      <c r="R32" s="140">
        <f t="shared" si="4"/>
        <v>10344</v>
      </c>
      <c r="S32" s="144">
        <f t="shared" si="5"/>
        <v>0.0017832413583734163</v>
      </c>
      <c r="T32" s="143"/>
      <c r="U32" s="141"/>
      <c r="V32" s="142"/>
      <c r="W32" s="141"/>
      <c r="X32" s="140">
        <f t="shared" si="6"/>
        <v>0</v>
      </c>
      <c r="Y32" s="139" t="str">
        <f t="shared" si="7"/>
        <v>         /0</v>
      </c>
    </row>
    <row r="33" spans="1:25" ht="19.5" customHeight="1">
      <c r="A33" s="147" t="s">
        <v>200</v>
      </c>
      <c r="B33" s="145">
        <v>2039</v>
      </c>
      <c r="C33" s="141">
        <v>2349</v>
      </c>
      <c r="D33" s="142">
        <v>0</v>
      </c>
      <c r="E33" s="141">
        <v>0</v>
      </c>
      <c r="F33" s="140">
        <f t="shared" si="0"/>
        <v>4388</v>
      </c>
      <c r="G33" s="144">
        <f t="shared" si="1"/>
        <v>0.005294273786829468</v>
      </c>
      <c r="H33" s="143">
        <v>1161</v>
      </c>
      <c r="I33" s="141">
        <v>1388</v>
      </c>
      <c r="J33" s="142"/>
      <c r="K33" s="141"/>
      <c r="L33" s="140">
        <f t="shared" si="2"/>
        <v>2549</v>
      </c>
      <c r="M33" s="146">
        <f t="shared" si="3"/>
        <v>0.7214593958415065</v>
      </c>
      <c r="N33" s="145">
        <v>13297</v>
      </c>
      <c r="O33" s="141">
        <v>14015</v>
      </c>
      <c r="P33" s="142">
        <v>137</v>
      </c>
      <c r="Q33" s="141">
        <v>126</v>
      </c>
      <c r="R33" s="140">
        <f t="shared" si="4"/>
        <v>27575</v>
      </c>
      <c r="S33" s="144">
        <f t="shared" si="5"/>
        <v>0.004753758744890464</v>
      </c>
      <c r="T33" s="143">
        <v>9291</v>
      </c>
      <c r="U33" s="141">
        <v>8362</v>
      </c>
      <c r="V33" s="142"/>
      <c r="W33" s="141"/>
      <c r="X33" s="140">
        <f t="shared" si="6"/>
        <v>17653</v>
      </c>
      <c r="Y33" s="139">
        <f t="shared" si="7"/>
        <v>0.5620574406616439</v>
      </c>
    </row>
    <row r="34" spans="1:25" ht="19.5" customHeight="1">
      <c r="A34" s="147" t="s">
        <v>201</v>
      </c>
      <c r="B34" s="145">
        <v>912</v>
      </c>
      <c r="C34" s="141">
        <v>612</v>
      </c>
      <c r="D34" s="142">
        <v>0</v>
      </c>
      <c r="E34" s="141">
        <v>0</v>
      </c>
      <c r="F34" s="140">
        <f t="shared" si="0"/>
        <v>1524</v>
      </c>
      <c r="G34" s="144">
        <f t="shared" si="1"/>
        <v>0.0018387587172124225</v>
      </c>
      <c r="H34" s="143">
        <v>1103</v>
      </c>
      <c r="I34" s="141">
        <v>529</v>
      </c>
      <c r="J34" s="142"/>
      <c r="K34" s="141"/>
      <c r="L34" s="140">
        <f t="shared" si="2"/>
        <v>1632</v>
      </c>
      <c r="M34" s="146">
        <f t="shared" si="3"/>
        <v>-0.06617647058823528</v>
      </c>
      <c r="N34" s="145">
        <v>6074</v>
      </c>
      <c r="O34" s="141">
        <v>6085</v>
      </c>
      <c r="P34" s="142"/>
      <c r="Q34" s="141"/>
      <c r="R34" s="140">
        <f t="shared" si="4"/>
        <v>12159</v>
      </c>
      <c r="S34" s="144">
        <f t="shared" si="5"/>
        <v>0.0020961360862782647</v>
      </c>
      <c r="T34" s="143">
        <v>5879</v>
      </c>
      <c r="U34" s="141">
        <v>5242</v>
      </c>
      <c r="V34" s="142"/>
      <c r="W34" s="141"/>
      <c r="X34" s="140">
        <f t="shared" si="6"/>
        <v>11121</v>
      </c>
      <c r="Y34" s="139">
        <f t="shared" si="7"/>
        <v>0.09333693013218225</v>
      </c>
    </row>
    <row r="35" spans="1:25" ht="19.5" customHeight="1">
      <c r="A35" s="147" t="s">
        <v>202</v>
      </c>
      <c r="B35" s="145">
        <v>279</v>
      </c>
      <c r="C35" s="141">
        <v>326</v>
      </c>
      <c r="D35" s="142">
        <v>0</v>
      </c>
      <c r="E35" s="141">
        <v>0</v>
      </c>
      <c r="F35" s="140">
        <f t="shared" si="0"/>
        <v>605</v>
      </c>
      <c r="G35" s="144">
        <f t="shared" si="1"/>
        <v>0.000729953427764774</v>
      </c>
      <c r="H35" s="143">
        <v>290</v>
      </c>
      <c r="I35" s="141">
        <v>450</v>
      </c>
      <c r="J35" s="142">
        <v>0</v>
      </c>
      <c r="K35" s="141"/>
      <c r="L35" s="140">
        <f t="shared" si="2"/>
        <v>740</v>
      </c>
      <c r="M35" s="146">
        <f t="shared" si="3"/>
        <v>-0.18243243243243246</v>
      </c>
      <c r="N35" s="145">
        <v>2642</v>
      </c>
      <c r="O35" s="141">
        <v>3358</v>
      </c>
      <c r="P35" s="142">
        <v>148</v>
      </c>
      <c r="Q35" s="141">
        <v>259</v>
      </c>
      <c r="R35" s="140">
        <f t="shared" si="4"/>
        <v>6407</v>
      </c>
      <c r="S35" s="144">
        <f t="shared" si="5"/>
        <v>0.0011045270091935885</v>
      </c>
      <c r="T35" s="143">
        <v>3125</v>
      </c>
      <c r="U35" s="141">
        <v>3914</v>
      </c>
      <c r="V35" s="142">
        <v>0</v>
      </c>
      <c r="W35" s="141">
        <v>0</v>
      </c>
      <c r="X35" s="140">
        <f t="shared" si="6"/>
        <v>7039</v>
      </c>
      <c r="Y35" s="139">
        <f t="shared" si="7"/>
        <v>-0.0897854808921722</v>
      </c>
    </row>
    <row r="36" spans="1:25" ht="19.5" customHeight="1">
      <c r="A36" s="147" t="s">
        <v>203</v>
      </c>
      <c r="B36" s="145">
        <v>248</v>
      </c>
      <c r="C36" s="141">
        <v>161</v>
      </c>
      <c r="D36" s="142">
        <v>0</v>
      </c>
      <c r="E36" s="141">
        <v>0</v>
      </c>
      <c r="F36" s="140">
        <f t="shared" si="0"/>
        <v>409</v>
      </c>
      <c r="G36" s="144">
        <f t="shared" si="1"/>
        <v>0.0004934726478608142</v>
      </c>
      <c r="H36" s="143">
        <v>342</v>
      </c>
      <c r="I36" s="141">
        <v>198</v>
      </c>
      <c r="J36" s="142"/>
      <c r="K36" s="141"/>
      <c r="L36" s="140">
        <f t="shared" si="2"/>
        <v>540</v>
      </c>
      <c r="M36" s="146">
        <f t="shared" si="3"/>
        <v>-0.24259259259259258</v>
      </c>
      <c r="N36" s="145">
        <v>3749</v>
      </c>
      <c r="O36" s="141">
        <v>3182</v>
      </c>
      <c r="P36" s="142"/>
      <c r="Q36" s="141"/>
      <c r="R36" s="140">
        <f t="shared" si="4"/>
        <v>6931</v>
      </c>
      <c r="S36" s="144">
        <f t="shared" si="5"/>
        <v>0.001194861354880718</v>
      </c>
      <c r="T36" s="143">
        <v>2134</v>
      </c>
      <c r="U36" s="141">
        <v>2054</v>
      </c>
      <c r="V36" s="142"/>
      <c r="W36" s="141"/>
      <c r="X36" s="140">
        <f t="shared" si="6"/>
        <v>4188</v>
      </c>
      <c r="Y36" s="139">
        <f t="shared" si="7"/>
        <v>0.6549665711556829</v>
      </c>
    </row>
    <row r="37" spans="1:25" ht="19.5" customHeight="1" thickBot="1">
      <c r="A37" s="138" t="s">
        <v>172</v>
      </c>
      <c r="B37" s="136">
        <v>0</v>
      </c>
      <c r="C37" s="132">
        <v>0</v>
      </c>
      <c r="D37" s="133">
        <v>73</v>
      </c>
      <c r="E37" s="132">
        <v>76</v>
      </c>
      <c r="F37" s="131">
        <f t="shared" si="0"/>
        <v>149</v>
      </c>
      <c r="G37" s="135">
        <f t="shared" si="1"/>
        <v>0.00017977365411066335</v>
      </c>
      <c r="H37" s="134">
        <v>3028</v>
      </c>
      <c r="I37" s="132">
        <v>3037</v>
      </c>
      <c r="J37" s="133">
        <v>52</v>
      </c>
      <c r="K37" s="132">
        <v>59</v>
      </c>
      <c r="L37" s="131">
        <f t="shared" si="2"/>
        <v>6176</v>
      </c>
      <c r="M37" s="137">
        <f t="shared" si="3"/>
        <v>-0.9758743523316062</v>
      </c>
      <c r="N37" s="136">
        <v>0</v>
      </c>
      <c r="O37" s="132">
        <v>0</v>
      </c>
      <c r="P37" s="133">
        <v>515</v>
      </c>
      <c r="Q37" s="132">
        <v>512</v>
      </c>
      <c r="R37" s="131">
        <f t="shared" si="4"/>
        <v>1027</v>
      </c>
      <c r="S37" s="135">
        <f t="shared" si="5"/>
        <v>0.00017704842179519514</v>
      </c>
      <c r="T37" s="134">
        <v>51225</v>
      </c>
      <c r="U37" s="132">
        <v>53483</v>
      </c>
      <c r="V37" s="133">
        <v>6121</v>
      </c>
      <c r="W37" s="132">
        <v>5201</v>
      </c>
      <c r="X37" s="131">
        <f t="shared" si="6"/>
        <v>116030</v>
      </c>
      <c r="Y37" s="130">
        <f t="shared" si="7"/>
        <v>-0.99114884081703</v>
      </c>
    </row>
    <row r="38" ht="15.75" thickTop="1">
      <c r="A38" s="129" t="s">
        <v>173</v>
      </c>
    </row>
    <row r="39" ht="15">
      <c r="A39" s="129" t="s">
        <v>42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38:Y65536 M38:M65536 Y3 M3 M5:M8 Y5:Y8">
    <cfRule type="cellIs" priority="3" dxfId="93" operator="lessThan" stopIfTrue="1">
      <formula>0</formula>
    </cfRule>
  </conditionalFormatting>
  <conditionalFormatting sqref="M9:M37 Y9:Y37">
    <cfRule type="cellIs" priority="4" dxfId="93" operator="lessThan" stopIfTrue="1">
      <formula>0</formula>
    </cfRule>
    <cfRule type="cellIs" priority="5" dxfId="95" operator="greaterThanOrEqual" stopIfTrue="1">
      <formula>0</formula>
    </cfRule>
  </conditionalFormatting>
  <conditionalFormatting sqref="G6:G8">
    <cfRule type="cellIs" priority="2" dxfId="93" operator="lessThan" stopIfTrue="1">
      <formula>0</formula>
    </cfRule>
  </conditionalFormatting>
  <conditionalFormatting sqref="S6:S8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Y48"/>
  <sheetViews>
    <sheetView showGridLines="0" zoomScale="80" zoomScaleNormal="80" zoomScalePageLayoutView="0" workbookViewId="0" topLeftCell="A1">
      <selection activeCell="X2" sqref="X1:X16384"/>
    </sheetView>
  </sheetViews>
  <sheetFormatPr defaultColWidth="8.00390625" defaultRowHeight="15"/>
  <cols>
    <col min="1" max="1" width="25.421875" style="128" customWidth="1"/>
    <col min="2" max="2" width="10.421875" style="128" customWidth="1"/>
    <col min="3" max="3" width="10.7109375" style="128" customWidth="1"/>
    <col min="4" max="4" width="8.57421875" style="128" bestFit="1" customWidth="1"/>
    <col min="5" max="5" width="10.57421875" style="128" bestFit="1" customWidth="1"/>
    <col min="6" max="6" width="10.140625" style="128" customWidth="1"/>
    <col min="7" max="7" width="11.8515625" style="128" customWidth="1"/>
    <col min="8" max="8" width="10.00390625" style="128" customWidth="1"/>
    <col min="9" max="9" width="10.8515625" style="128" bestFit="1" customWidth="1"/>
    <col min="10" max="10" width="9.00390625" style="128" bestFit="1" customWidth="1"/>
    <col min="11" max="11" width="10.57421875" style="128" bestFit="1" customWidth="1"/>
    <col min="12" max="12" width="9.421875" style="128" customWidth="1"/>
    <col min="13" max="13" width="9.57421875" style="128" customWidth="1"/>
    <col min="14" max="14" width="10.7109375" style="128" customWidth="1"/>
    <col min="15" max="15" width="12.421875" style="128" bestFit="1" customWidth="1"/>
    <col min="16" max="16" width="9.421875" style="128" customWidth="1"/>
    <col min="17" max="17" width="10.57421875" style="128" bestFit="1" customWidth="1"/>
    <col min="18" max="18" width="11.140625" style="128" bestFit="1" customWidth="1"/>
    <col min="19" max="19" width="11.8515625" style="128" bestFit="1" customWidth="1"/>
    <col min="20" max="21" width="11.140625" style="128" bestFit="1" customWidth="1"/>
    <col min="22" max="22" width="9.421875" style="128" customWidth="1"/>
    <col min="23" max="23" width="10.28125" style="128" customWidth="1"/>
    <col min="24" max="24" width="11.140625" style="128" bestFit="1" customWidth="1"/>
    <col min="25" max="25" width="9.8515625" style="128" bestFit="1" customWidth="1"/>
    <col min="26" max="16384" width="8.00390625" style="128" customWidth="1"/>
  </cols>
  <sheetData>
    <row r="1" spans="24:25" ht="18.75" thickBot="1">
      <c r="X1" s="574" t="s">
        <v>28</v>
      </c>
      <c r="Y1" s="575"/>
    </row>
    <row r="2" ht="5.25" customHeight="1" thickBot="1"/>
    <row r="3" spans="1:25" ht="24" customHeight="1" thickTop="1">
      <c r="A3" s="576" t="s">
        <v>47</v>
      </c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7"/>
      <c r="U3" s="577"/>
      <c r="V3" s="577"/>
      <c r="W3" s="577"/>
      <c r="X3" s="577"/>
      <c r="Y3" s="578"/>
    </row>
    <row r="4" spans="1:25" ht="21" customHeight="1" thickBot="1">
      <c r="A4" s="597" t="s">
        <v>45</v>
      </c>
      <c r="B4" s="598"/>
      <c r="C4" s="598"/>
      <c r="D4" s="598"/>
      <c r="E4" s="598"/>
      <c r="F4" s="598"/>
      <c r="G4" s="598"/>
      <c r="H4" s="598"/>
      <c r="I4" s="598"/>
      <c r="J4" s="598"/>
      <c r="K4" s="598"/>
      <c r="L4" s="598"/>
      <c r="M4" s="598"/>
      <c r="N4" s="598"/>
      <c r="O4" s="598"/>
      <c r="P4" s="598"/>
      <c r="Q4" s="598"/>
      <c r="R4" s="598"/>
      <c r="S4" s="598"/>
      <c r="T4" s="598"/>
      <c r="U4" s="598"/>
      <c r="V4" s="598"/>
      <c r="W4" s="598"/>
      <c r="X4" s="598"/>
      <c r="Y4" s="599"/>
    </row>
    <row r="5" spans="1:25" s="174" customFormat="1" ht="19.5" customHeight="1" thickBot="1" thickTop="1">
      <c r="A5" s="593" t="s">
        <v>44</v>
      </c>
      <c r="B5" s="565" t="s">
        <v>36</v>
      </c>
      <c r="C5" s="566"/>
      <c r="D5" s="566"/>
      <c r="E5" s="566"/>
      <c r="F5" s="566"/>
      <c r="G5" s="566"/>
      <c r="H5" s="566"/>
      <c r="I5" s="566"/>
      <c r="J5" s="567"/>
      <c r="K5" s="567"/>
      <c r="L5" s="567"/>
      <c r="M5" s="568"/>
      <c r="N5" s="569" t="s">
        <v>35</v>
      </c>
      <c r="O5" s="566"/>
      <c r="P5" s="566"/>
      <c r="Q5" s="566"/>
      <c r="R5" s="566"/>
      <c r="S5" s="566"/>
      <c r="T5" s="566"/>
      <c r="U5" s="566"/>
      <c r="V5" s="566"/>
      <c r="W5" s="566"/>
      <c r="X5" s="566"/>
      <c r="Y5" s="568"/>
    </row>
    <row r="6" spans="1:25" s="173" customFormat="1" ht="26.25" customHeight="1" thickBot="1">
      <c r="A6" s="594"/>
      <c r="B6" s="572" t="s">
        <v>157</v>
      </c>
      <c r="C6" s="561"/>
      <c r="D6" s="561"/>
      <c r="E6" s="561"/>
      <c r="F6" s="573"/>
      <c r="G6" s="562" t="s">
        <v>34</v>
      </c>
      <c r="H6" s="572" t="s">
        <v>158</v>
      </c>
      <c r="I6" s="561"/>
      <c r="J6" s="561"/>
      <c r="K6" s="561"/>
      <c r="L6" s="573"/>
      <c r="M6" s="562" t="s">
        <v>33</v>
      </c>
      <c r="N6" s="560" t="s">
        <v>159</v>
      </c>
      <c r="O6" s="561"/>
      <c r="P6" s="561"/>
      <c r="Q6" s="561"/>
      <c r="R6" s="561"/>
      <c r="S6" s="562" t="s">
        <v>34</v>
      </c>
      <c r="T6" s="560" t="s">
        <v>160</v>
      </c>
      <c r="U6" s="561"/>
      <c r="V6" s="561"/>
      <c r="W6" s="561"/>
      <c r="X6" s="561"/>
      <c r="Y6" s="562" t="s">
        <v>33</v>
      </c>
    </row>
    <row r="7" spans="1:25" s="168" customFormat="1" ht="26.25" customHeight="1">
      <c r="A7" s="595"/>
      <c r="B7" s="585" t="s">
        <v>22</v>
      </c>
      <c r="C7" s="586"/>
      <c r="D7" s="583" t="s">
        <v>21</v>
      </c>
      <c r="E7" s="584"/>
      <c r="F7" s="570" t="s">
        <v>17</v>
      </c>
      <c r="G7" s="563"/>
      <c r="H7" s="585" t="s">
        <v>22</v>
      </c>
      <c r="I7" s="586"/>
      <c r="J7" s="583" t="s">
        <v>21</v>
      </c>
      <c r="K7" s="584"/>
      <c r="L7" s="570" t="s">
        <v>17</v>
      </c>
      <c r="M7" s="563"/>
      <c r="N7" s="586" t="s">
        <v>22</v>
      </c>
      <c r="O7" s="586"/>
      <c r="P7" s="591" t="s">
        <v>21</v>
      </c>
      <c r="Q7" s="586"/>
      <c r="R7" s="570" t="s">
        <v>17</v>
      </c>
      <c r="S7" s="563"/>
      <c r="T7" s="592" t="s">
        <v>22</v>
      </c>
      <c r="U7" s="584"/>
      <c r="V7" s="583" t="s">
        <v>21</v>
      </c>
      <c r="W7" s="587"/>
      <c r="X7" s="570" t="s">
        <v>17</v>
      </c>
      <c r="Y7" s="563"/>
    </row>
    <row r="8" spans="1:25" s="168" customFormat="1" ht="16.5" customHeight="1" thickBot="1">
      <c r="A8" s="596"/>
      <c r="B8" s="171" t="s">
        <v>31</v>
      </c>
      <c r="C8" s="169" t="s">
        <v>30</v>
      </c>
      <c r="D8" s="170" t="s">
        <v>31</v>
      </c>
      <c r="E8" s="169" t="s">
        <v>30</v>
      </c>
      <c r="F8" s="571"/>
      <c r="G8" s="564"/>
      <c r="H8" s="171" t="s">
        <v>31</v>
      </c>
      <c r="I8" s="169" t="s">
        <v>30</v>
      </c>
      <c r="J8" s="170" t="s">
        <v>31</v>
      </c>
      <c r="K8" s="169" t="s">
        <v>30</v>
      </c>
      <c r="L8" s="571"/>
      <c r="M8" s="564"/>
      <c r="N8" s="171" t="s">
        <v>31</v>
      </c>
      <c r="O8" s="169" t="s">
        <v>30</v>
      </c>
      <c r="P8" s="170" t="s">
        <v>31</v>
      </c>
      <c r="Q8" s="169" t="s">
        <v>30</v>
      </c>
      <c r="R8" s="571"/>
      <c r="S8" s="564"/>
      <c r="T8" s="171" t="s">
        <v>31</v>
      </c>
      <c r="U8" s="169" t="s">
        <v>30</v>
      </c>
      <c r="V8" s="170" t="s">
        <v>31</v>
      </c>
      <c r="W8" s="169" t="s">
        <v>30</v>
      </c>
      <c r="X8" s="571"/>
      <c r="Y8" s="564"/>
    </row>
    <row r="9" spans="1:25" s="175" customFormat="1" ht="18" customHeight="1" thickBot="1" thickTop="1">
      <c r="A9" s="185" t="s">
        <v>24</v>
      </c>
      <c r="B9" s="184">
        <f>SUM(B10:B45)</f>
        <v>24274.860000000008</v>
      </c>
      <c r="C9" s="178">
        <f>SUM(C10:C45)</f>
        <v>15156.809000000005</v>
      </c>
      <c r="D9" s="179">
        <f>SUM(D10:D45)</f>
        <v>3389.831</v>
      </c>
      <c r="E9" s="178">
        <f>SUM(E10:E45)</f>
        <v>2494.776</v>
      </c>
      <c r="F9" s="177">
        <f aca="true" t="shared" si="0" ref="F9:F24">SUM(B9:E9)</f>
        <v>45316.276000000005</v>
      </c>
      <c r="G9" s="181">
        <f aca="true" t="shared" si="1" ref="G9:G24">F9/$F$9</f>
        <v>1</v>
      </c>
      <c r="H9" s="180">
        <f>SUM(H10:H45)</f>
        <v>24852.11300000001</v>
      </c>
      <c r="I9" s="178">
        <f>SUM(I10:I45)</f>
        <v>16805.006999999994</v>
      </c>
      <c r="J9" s="179">
        <f>SUM(J10:J45)</f>
        <v>2429.8959999999997</v>
      </c>
      <c r="K9" s="178">
        <f>SUM(K10:K45)</f>
        <v>2544.995</v>
      </c>
      <c r="L9" s="177">
        <f aca="true" t="shared" si="2" ref="L9:L24">SUM(H9:K9)</f>
        <v>46632.011000000006</v>
      </c>
      <c r="M9" s="183">
        <f aca="true" t="shared" si="3" ref="M9:M24">IF(ISERROR(F9/L9-1),"         /0",(F9/L9-1))</f>
        <v>-0.028215274696173798</v>
      </c>
      <c r="N9" s="182">
        <f>SUM(N10:N45)</f>
        <v>208501.773</v>
      </c>
      <c r="O9" s="178">
        <f>SUM(O10:O45)</f>
        <v>122053.81700000004</v>
      </c>
      <c r="P9" s="179">
        <f>SUM(P10:P45)</f>
        <v>22968.735999999997</v>
      </c>
      <c r="Q9" s="178">
        <f>SUM(Q10:Q45)</f>
        <v>14997.888</v>
      </c>
      <c r="R9" s="177">
        <f aca="true" t="shared" si="4" ref="R9:R24">SUM(N9:Q9)</f>
        <v>368522.214</v>
      </c>
      <c r="S9" s="181">
        <f aca="true" t="shared" si="5" ref="S9:S24">R9/$R$9</f>
        <v>1</v>
      </c>
      <c r="T9" s="180">
        <f>SUM(T10:T45)</f>
        <v>207162.28100000008</v>
      </c>
      <c r="U9" s="178">
        <f>SUM(U10:U45)</f>
        <v>130842.44599999995</v>
      </c>
      <c r="V9" s="179">
        <f>SUM(V10:V45)</f>
        <v>20645.642</v>
      </c>
      <c r="W9" s="178">
        <f>SUM(W10:W45)</f>
        <v>14590.532000000003</v>
      </c>
      <c r="X9" s="177">
        <f aca="true" t="shared" si="6" ref="X9:X24">SUM(T9:W9)</f>
        <v>373240.901</v>
      </c>
      <c r="Y9" s="176">
        <f>IF(ISERROR(R9/X9-1),"         /0",(R9/X9-1))</f>
        <v>-0.01264247028489529</v>
      </c>
    </row>
    <row r="10" spans="1:25" ht="19.5" customHeight="1" thickTop="1">
      <c r="A10" s="156" t="s">
        <v>177</v>
      </c>
      <c r="B10" s="154">
        <v>5970.648</v>
      </c>
      <c r="C10" s="150">
        <v>4599.426</v>
      </c>
      <c r="D10" s="151">
        <v>0</v>
      </c>
      <c r="E10" s="150">
        <v>0</v>
      </c>
      <c r="F10" s="149">
        <f t="shared" si="0"/>
        <v>10570.074</v>
      </c>
      <c r="G10" s="153">
        <f t="shared" si="1"/>
        <v>0.2332511612384036</v>
      </c>
      <c r="H10" s="152">
        <v>5401.112</v>
      </c>
      <c r="I10" s="150">
        <v>4718.684</v>
      </c>
      <c r="J10" s="151"/>
      <c r="K10" s="150"/>
      <c r="L10" s="149">
        <f t="shared" si="2"/>
        <v>10119.796</v>
      </c>
      <c r="M10" s="155">
        <f t="shared" si="3"/>
        <v>0.04449477044794192</v>
      </c>
      <c r="N10" s="154">
        <v>47205.48499999999</v>
      </c>
      <c r="O10" s="150">
        <v>35447.796</v>
      </c>
      <c r="P10" s="151"/>
      <c r="Q10" s="150"/>
      <c r="R10" s="149">
        <f t="shared" si="4"/>
        <v>82653.28099999999</v>
      </c>
      <c r="S10" s="153">
        <f t="shared" si="5"/>
        <v>0.22428303602886743</v>
      </c>
      <c r="T10" s="152">
        <v>44388.541000000034</v>
      </c>
      <c r="U10" s="150">
        <v>36582.741</v>
      </c>
      <c r="V10" s="151"/>
      <c r="W10" s="150"/>
      <c r="X10" s="149">
        <f t="shared" si="6"/>
        <v>80971.28200000004</v>
      </c>
      <c r="Y10" s="148">
        <f aca="true" t="shared" si="7" ref="Y10:Y24">IF(ISERROR(R10/X10-1),"         /0",IF(R10/X10&gt;5,"  *  ",(R10/X10-1)))</f>
        <v>0.02077278460281695</v>
      </c>
    </row>
    <row r="11" spans="1:25" ht="19.5" customHeight="1">
      <c r="A11" s="147" t="s">
        <v>204</v>
      </c>
      <c r="B11" s="145">
        <v>3840.678</v>
      </c>
      <c r="C11" s="141">
        <v>1615.451</v>
      </c>
      <c r="D11" s="142">
        <v>0</v>
      </c>
      <c r="E11" s="141">
        <v>0</v>
      </c>
      <c r="F11" s="140">
        <f t="shared" si="0"/>
        <v>5456.129</v>
      </c>
      <c r="G11" s="144">
        <f t="shared" si="1"/>
        <v>0.12040108944521388</v>
      </c>
      <c r="H11" s="143">
        <v>2296.3379999999997</v>
      </c>
      <c r="I11" s="141">
        <v>1239.193</v>
      </c>
      <c r="J11" s="142"/>
      <c r="K11" s="141"/>
      <c r="L11" s="140">
        <f t="shared" si="2"/>
        <v>3535.531</v>
      </c>
      <c r="M11" s="146">
        <f t="shared" si="3"/>
        <v>0.5432275943839837</v>
      </c>
      <c r="N11" s="145">
        <v>32069.500999999993</v>
      </c>
      <c r="O11" s="141">
        <v>12841.273</v>
      </c>
      <c r="P11" s="142"/>
      <c r="Q11" s="141"/>
      <c r="R11" s="140">
        <f t="shared" si="4"/>
        <v>44910.77399999999</v>
      </c>
      <c r="S11" s="144">
        <f t="shared" si="5"/>
        <v>0.12186720988276704</v>
      </c>
      <c r="T11" s="143">
        <v>21820.653</v>
      </c>
      <c r="U11" s="141">
        <v>13527.675999999998</v>
      </c>
      <c r="V11" s="142"/>
      <c r="W11" s="141"/>
      <c r="X11" s="140">
        <f t="shared" si="6"/>
        <v>35348.329</v>
      </c>
      <c r="Y11" s="139">
        <f t="shared" si="7"/>
        <v>0.27052042544924815</v>
      </c>
    </row>
    <row r="12" spans="1:25" ht="19.5" customHeight="1">
      <c r="A12" s="147" t="s">
        <v>205</v>
      </c>
      <c r="B12" s="145">
        <v>2670.274</v>
      </c>
      <c r="C12" s="141">
        <v>1393.046</v>
      </c>
      <c r="D12" s="142">
        <v>23.24</v>
      </c>
      <c r="E12" s="141">
        <v>554.7639999999999</v>
      </c>
      <c r="F12" s="140">
        <f t="shared" si="0"/>
        <v>4641.324</v>
      </c>
      <c r="G12" s="144">
        <f t="shared" si="1"/>
        <v>0.1024206843474958</v>
      </c>
      <c r="H12" s="143">
        <v>3998.545</v>
      </c>
      <c r="I12" s="141">
        <v>1869.901</v>
      </c>
      <c r="J12" s="142">
        <v>12.939</v>
      </c>
      <c r="K12" s="141">
        <v>87.18299999999999</v>
      </c>
      <c r="L12" s="140">
        <f t="shared" si="2"/>
        <v>5968.568</v>
      </c>
      <c r="M12" s="146">
        <f t="shared" si="3"/>
        <v>-0.22237226751877515</v>
      </c>
      <c r="N12" s="145">
        <v>28809.346</v>
      </c>
      <c r="O12" s="141">
        <v>12288.571000000002</v>
      </c>
      <c r="P12" s="142">
        <v>219.858</v>
      </c>
      <c r="Q12" s="141">
        <v>1408.1490000000001</v>
      </c>
      <c r="R12" s="140">
        <f t="shared" si="4"/>
        <v>42725.924</v>
      </c>
      <c r="S12" s="144">
        <f t="shared" si="5"/>
        <v>0.11593853064173766</v>
      </c>
      <c r="T12" s="143">
        <v>39626.423</v>
      </c>
      <c r="U12" s="141">
        <v>18101.502</v>
      </c>
      <c r="V12" s="142">
        <v>1381.304</v>
      </c>
      <c r="W12" s="141">
        <v>742.1060000000001</v>
      </c>
      <c r="X12" s="140">
        <f t="shared" si="6"/>
        <v>59851.33500000001</v>
      </c>
      <c r="Y12" s="139">
        <f t="shared" si="7"/>
        <v>-0.28613248142251135</v>
      </c>
    </row>
    <row r="13" spans="1:25" ht="19.5" customHeight="1">
      <c r="A13" s="147" t="s">
        <v>161</v>
      </c>
      <c r="B13" s="145">
        <v>2099.3640000000005</v>
      </c>
      <c r="C13" s="141">
        <v>1757.27</v>
      </c>
      <c r="D13" s="142">
        <v>0</v>
      </c>
      <c r="E13" s="141">
        <v>0</v>
      </c>
      <c r="F13" s="140">
        <f t="shared" si="0"/>
        <v>3856.6340000000005</v>
      </c>
      <c r="G13" s="144">
        <f t="shared" si="1"/>
        <v>0.08510483076764737</v>
      </c>
      <c r="H13" s="143">
        <v>2197.1940000000004</v>
      </c>
      <c r="I13" s="141">
        <v>2004.3740000000003</v>
      </c>
      <c r="J13" s="142">
        <v>0</v>
      </c>
      <c r="K13" s="141">
        <v>0</v>
      </c>
      <c r="L13" s="140">
        <f t="shared" si="2"/>
        <v>4201.568000000001</v>
      </c>
      <c r="M13" s="146">
        <f t="shared" si="3"/>
        <v>-0.08209649349956982</v>
      </c>
      <c r="N13" s="145">
        <v>16726.052000000003</v>
      </c>
      <c r="O13" s="141">
        <v>12307.859000000006</v>
      </c>
      <c r="P13" s="142">
        <v>2.85</v>
      </c>
      <c r="Q13" s="141">
        <v>0.589</v>
      </c>
      <c r="R13" s="140">
        <f t="shared" si="4"/>
        <v>29037.350000000006</v>
      </c>
      <c r="S13" s="144">
        <f t="shared" si="5"/>
        <v>0.07879402895370646</v>
      </c>
      <c r="T13" s="143">
        <v>16177.486999999992</v>
      </c>
      <c r="U13" s="141">
        <v>13281.667999999998</v>
      </c>
      <c r="V13" s="142">
        <v>0.9530000000000001</v>
      </c>
      <c r="W13" s="141">
        <v>0</v>
      </c>
      <c r="X13" s="140">
        <f t="shared" si="6"/>
        <v>29460.107999999993</v>
      </c>
      <c r="Y13" s="139">
        <f t="shared" si="7"/>
        <v>-0.014350185002715787</v>
      </c>
    </row>
    <row r="14" spans="1:25" ht="19.5" customHeight="1">
      <c r="A14" s="147" t="s">
        <v>206</v>
      </c>
      <c r="B14" s="145">
        <v>0</v>
      </c>
      <c r="C14" s="141">
        <v>0</v>
      </c>
      <c r="D14" s="142">
        <v>2222.183</v>
      </c>
      <c r="E14" s="141">
        <v>982.206</v>
      </c>
      <c r="F14" s="140">
        <f>SUM(B14:E14)</f>
        <v>3204.389</v>
      </c>
      <c r="G14" s="144">
        <f>F14/$F$9</f>
        <v>0.07071165777170216</v>
      </c>
      <c r="H14" s="143"/>
      <c r="I14" s="141"/>
      <c r="J14" s="142">
        <v>999.941</v>
      </c>
      <c r="K14" s="141">
        <v>804.4839999999999</v>
      </c>
      <c r="L14" s="140">
        <f>SUM(H14:K14)</f>
        <v>1804.425</v>
      </c>
      <c r="M14" s="146">
        <f>IF(ISERROR(F14/L14-1),"         /0",(F14/L14-1))</f>
        <v>0.7758504786843456</v>
      </c>
      <c r="N14" s="145"/>
      <c r="O14" s="141"/>
      <c r="P14" s="142">
        <v>10716.291000000001</v>
      </c>
      <c r="Q14" s="141">
        <v>4919.612999999999</v>
      </c>
      <c r="R14" s="140">
        <f>SUM(N14:Q14)</f>
        <v>15635.904</v>
      </c>
      <c r="S14" s="144">
        <f>R14/$R$9</f>
        <v>0.0424286607591042</v>
      </c>
      <c r="T14" s="143"/>
      <c r="U14" s="141"/>
      <c r="V14" s="142">
        <v>9284.775000000001</v>
      </c>
      <c r="W14" s="141">
        <v>3970.385</v>
      </c>
      <c r="X14" s="140">
        <f>SUM(T14:W14)</f>
        <v>13255.160000000002</v>
      </c>
      <c r="Y14" s="139">
        <f>IF(ISERROR(R14/X14-1),"         /0",IF(R14/X14&gt;5,"  *  ",(R14/X14-1)))</f>
        <v>0.17960884666801435</v>
      </c>
    </row>
    <row r="15" spans="1:25" ht="19.5" customHeight="1">
      <c r="A15" s="147" t="s">
        <v>207</v>
      </c>
      <c r="B15" s="145">
        <v>1828.7099999999998</v>
      </c>
      <c r="C15" s="141">
        <v>1135.176</v>
      </c>
      <c r="D15" s="142">
        <v>0</v>
      </c>
      <c r="E15" s="141">
        <v>0</v>
      </c>
      <c r="F15" s="140">
        <f t="shared" si="0"/>
        <v>2963.8859999999995</v>
      </c>
      <c r="G15" s="144">
        <f t="shared" si="1"/>
        <v>0.06540444762054144</v>
      </c>
      <c r="H15" s="143">
        <v>1696.123</v>
      </c>
      <c r="I15" s="141">
        <v>1519.1979999999999</v>
      </c>
      <c r="J15" s="142"/>
      <c r="K15" s="141"/>
      <c r="L15" s="140">
        <f t="shared" si="2"/>
        <v>3215.321</v>
      </c>
      <c r="M15" s="146">
        <f t="shared" si="3"/>
        <v>-0.07819903518186844</v>
      </c>
      <c r="N15" s="145">
        <v>16858.252</v>
      </c>
      <c r="O15" s="141">
        <v>9298.823</v>
      </c>
      <c r="P15" s="142"/>
      <c r="Q15" s="141"/>
      <c r="R15" s="140">
        <f t="shared" si="4"/>
        <v>26157.075</v>
      </c>
      <c r="S15" s="144">
        <f t="shared" si="5"/>
        <v>0.07097828572146808</v>
      </c>
      <c r="T15" s="143">
        <v>14084.662999999999</v>
      </c>
      <c r="U15" s="141">
        <v>8490.019</v>
      </c>
      <c r="V15" s="142"/>
      <c r="W15" s="141"/>
      <c r="X15" s="140">
        <f t="shared" si="6"/>
        <v>22574.682</v>
      </c>
      <c r="Y15" s="139">
        <f t="shared" si="7"/>
        <v>0.15869074036125963</v>
      </c>
    </row>
    <row r="16" spans="1:25" ht="19.5" customHeight="1">
      <c r="A16" s="147" t="s">
        <v>208</v>
      </c>
      <c r="B16" s="145">
        <v>1429.95</v>
      </c>
      <c r="C16" s="141">
        <v>637.855</v>
      </c>
      <c r="D16" s="142">
        <v>0</v>
      </c>
      <c r="E16" s="141">
        <v>0</v>
      </c>
      <c r="F16" s="140">
        <f t="shared" si="0"/>
        <v>2067.8050000000003</v>
      </c>
      <c r="G16" s="144">
        <f t="shared" si="1"/>
        <v>0.04563051474044337</v>
      </c>
      <c r="H16" s="143">
        <v>1380.887</v>
      </c>
      <c r="I16" s="141">
        <v>707.874</v>
      </c>
      <c r="J16" s="142"/>
      <c r="K16" s="141"/>
      <c r="L16" s="140">
        <f t="shared" si="2"/>
        <v>2088.761</v>
      </c>
      <c r="M16" s="146">
        <f t="shared" si="3"/>
        <v>-0.01003274189818737</v>
      </c>
      <c r="N16" s="145">
        <v>10393.500999999998</v>
      </c>
      <c r="O16" s="141">
        <v>5359.223</v>
      </c>
      <c r="P16" s="142"/>
      <c r="Q16" s="141"/>
      <c r="R16" s="140">
        <f t="shared" si="4"/>
        <v>15752.723999999998</v>
      </c>
      <c r="S16" s="144">
        <f t="shared" si="5"/>
        <v>0.04274565657526414</v>
      </c>
      <c r="T16" s="143">
        <v>10625.452999999998</v>
      </c>
      <c r="U16" s="141">
        <v>5861.4310000000005</v>
      </c>
      <c r="V16" s="142"/>
      <c r="W16" s="141"/>
      <c r="X16" s="140">
        <f t="shared" si="6"/>
        <v>16486.884</v>
      </c>
      <c r="Y16" s="139">
        <f t="shared" si="7"/>
        <v>-0.044529942710824</v>
      </c>
    </row>
    <row r="17" spans="1:25" ht="19.5" customHeight="1">
      <c r="A17" s="147" t="s">
        <v>209</v>
      </c>
      <c r="B17" s="145">
        <v>0</v>
      </c>
      <c r="C17" s="141">
        <v>0</v>
      </c>
      <c r="D17" s="142">
        <v>1053</v>
      </c>
      <c r="E17" s="141">
        <v>802.752</v>
      </c>
      <c r="F17" s="140">
        <f>SUM(B17:E17)</f>
        <v>1855.752</v>
      </c>
      <c r="G17" s="144">
        <f>F17/$F$9</f>
        <v>0.040951114341346136</v>
      </c>
      <c r="H17" s="143"/>
      <c r="I17" s="141"/>
      <c r="J17" s="142">
        <v>1092</v>
      </c>
      <c r="K17" s="141">
        <v>1117.0859999999998</v>
      </c>
      <c r="L17" s="140">
        <f>SUM(H17:K17)</f>
        <v>2209.086</v>
      </c>
      <c r="M17" s="146">
        <f>IF(ISERROR(F17/L17-1),"         /0",(F17/L17-1))</f>
        <v>-0.1599457875338488</v>
      </c>
      <c r="N17" s="145"/>
      <c r="O17" s="141"/>
      <c r="P17" s="142">
        <v>9477</v>
      </c>
      <c r="Q17" s="141">
        <v>6995.353</v>
      </c>
      <c r="R17" s="140">
        <f>SUM(N17:Q17)</f>
        <v>16472.353</v>
      </c>
      <c r="S17" s="144">
        <f>R17/$R$9</f>
        <v>0.04469839910383259</v>
      </c>
      <c r="T17" s="143"/>
      <c r="U17" s="141"/>
      <c r="V17" s="142">
        <v>7688.816999999999</v>
      </c>
      <c r="W17" s="141">
        <v>7088.986000000001</v>
      </c>
      <c r="X17" s="140">
        <f>SUM(T17:W17)</f>
        <v>14777.803</v>
      </c>
      <c r="Y17" s="139">
        <f>IF(ISERROR(R17/X17-1),"         /0",IF(R17/X17&gt;5,"  *  ",(R17/X17-1)))</f>
        <v>0.11466860127990608</v>
      </c>
    </row>
    <row r="18" spans="1:25" ht="19.5" customHeight="1">
      <c r="A18" s="147" t="s">
        <v>210</v>
      </c>
      <c r="B18" s="145">
        <v>1045.738</v>
      </c>
      <c r="C18" s="141">
        <v>112.95700000000001</v>
      </c>
      <c r="D18" s="142">
        <v>0</v>
      </c>
      <c r="E18" s="141">
        <v>0</v>
      </c>
      <c r="F18" s="140">
        <f>SUM(B18:E18)</f>
        <v>1158.6950000000002</v>
      </c>
      <c r="G18" s="144">
        <f>F18/$F$9</f>
        <v>0.025569069267739476</v>
      </c>
      <c r="H18" s="143">
        <v>699.249</v>
      </c>
      <c r="I18" s="141"/>
      <c r="J18" s="142"/>
      <c r="K18" s="141"/>
      <c r="L18" s="140">
        <f>SUM(H18:K18)</f>
        <v>699.249</v>
      </c>
      <c r="M18" s="146">
        <f>IF(ISERROR(F18/L18-1),"         /0",(F18/L18-1))</f>
        <v>0.6570563561764122</v>
      </c>
      <c r="N18" s="145">
        <v>7053.042</v>
      </c>
      <c r="O18" s="141">
        <v>115.126</v>
      </c>
      <c r="P18" s="142"/>
      <c r="Q18" s="141"/>
      <c r="R18" s="140">
        <f>SUM(N18:Q18)</f>
        <v>7168.168000000001</v>
      </c>
      <c r="S18" s="144">
        <f>R18/$R$9</f>
        <v>0.019451115096144517</v>
      </c>
      <c r="T18" s="143">
        <v>7356.685000000001</v>
      </c>
      <c r="U18" s="141">
        <v>123.02900000000001</v>
      </c>
      <c r="V18" s="142"/>
      <c r="W18" s="141"/>
      <c r="X18" s="140">
        <f>SUM(T18:W18)</f>
        <v>7479.714000000002</v>
      </c>
      <c r="Y18" s="139">
        <f>IF(ISERROR(R18/X18-1),"         /0",IF(R18/X18&gt;5,"  *  ",(R18/X18-1)))</f>
        <v>-0.0416521273406979</v>
      </c>
    </row>
    <row r="19" spans="1:25" ht="19.5" customHeight="1">
      <c r="A19" s="147" t="s">
        <v>211</v>
      </c>
      <c r="B19" s="145">
        <v>611.815</v>
      </c>
      <c r="C19" s="141">
        <v>421.49399999999997</v>
      </c>
      <c r="D19" s="142">
        <v>0</v>
      </c>
      <c r="E19" s="141">
        <v>0</v>
      </c>
      <c r="F19" s="140">
        <f>SUM(B19:E19)</f>
        <v>1033.309</v>
      </c>
      <c r="G19" s="144">
        <f>F19/$F$9</f>
        <v>0.022802160530578458</v>
      </c>
      <c r="H19" s="143">
        <v>779.754</v>
      </c>
      <c r="I19" s="141">
        <v>519.916</v>
      </c>
      <c r="J19" s="142"/>
      <c r="K19" s="141"/>
      <c r="L19" s="140">
        <f>SUM(H19:K19)</f>
        <v>1299.67</v>
      </c>
      <c r="M19" s="146">
        <f>IF(ISERROR(F19/L19-1),"         /0",(F19/L19-1))</f>
        <v>-0.20494510144882938</v>
      </c>
      <c r="N19" s="145">
        <v>5027.7119999999995</v>
      </c>
      <c r="O19" s="141">
        <v>3435.3529999999996</v>
      </c>
      <c r="P19" s="142"/>
      <c r="Q19" s="141"/>
      <c r="R19" s="140">
        <f>SUM(N19:Q19)</f>
        <v>8463.064999999999</v>
      </c>
      <c r="S19" s="144">
        <f>R19/$R$9</f>
        <v>0.022964870714686413</v>
      </c>
      <c r="T19" s="143">
        <v>4200.219</v>
      </c>
      <c r="U19" s="141">
        <v>1980.3079999999998</v>
      </c>
      <c r="V19" s="142"/>
      <c r="W19" s="141"/>
      <c r="X19" s="140">
        <f>SUM(T19:W19)</f>
        <v>6180.527</v>
      </c>
      <c r="Y19" s="139">
        <f>IF(ISERROR(R19/X19-1),"         /0",IF(R19/X19&gt;5,"  *  ",(R19/X19-1)))</f>
        <v>0.3693112254019759</v>
      </c>
    </row>
    <row r="20" spans="1:25" ht="19.5" customHeight="1">
      <c r="A20" s="147" t="s">
        <v>212</v>
      </c>
      <c r="B20" s="145">
        <v>598.0070000000001</v>
      </c>
      <c r="C20" s="141">
        <v>200.491</v>
      </c>
      <c r="D20" s="142">
        <v>26.976</v>
      </c>
      <c r="E20" s="141">
        <v>148.389</v>
      </c>
      <c r="F20" s="140">
        <f>SUM(B20:E20)</f>
        <v>973.863</v>
      </c>
      <c r="G20" s="144">
        <f>F20/$F$9</f>
        <v>0.021490358122101646</v>
      </c>
      <c r="H20" s="143">
        <v>2746.735</v>
      </c>
      <c r="I20" s="141">
        <v>840.326</v>
      </c>
      <c r="J20" s="142">
        <v>1.242</v>
      </c>
      <c r="K20" s="141">
        <v>500.45800000000014</v>
      </c>
      <c r="L20" s="140">
        <f>SUM(H20:K20)</f>
        <v>4088.7610000000004</v>
      </c>
      <c r="M20" s="146">
        <f>IF(ISERROR(F20/L20-1),"         /0",(F20/L20-1))</f>
        <v>-0.761819534083797</v>
      </c>
      <c r="N20" s="145">
        <v>9847.173999999999</v>
      </c>
      <c r="O20" s="141">
        <v>1375.21</v>
      </c>
      <c r="P20" s="142">
        <v>183.422</v>
      </c>
      <c r="Q20" s="141">
        <v>1145.932</v>
      </c>
      <c r="R20" s="140">
        <f>SUM(N20:Q20)</f>
        <v>12551.738</v>
      </c>
      <c r="S20" s="144">
        <f>R20/$R$9</f>
        <v>0.034059651014687546</v>
      </c>
      <c r="T20" s="143">
        <v>15936.601999999999</v>
      </c>
      <c r="U20" s="141">
        <v>4001.697</v>
      </c>
      <c r="V20" s="142">
        <v>1.242</v>
      </c>
      <c r="W20" s="141">
        <v>2302.7409999999995</v>
      </c>
      <c r="X20" s="140">
        <f>SUM(T20:W20)</f>
        <v>22242.281999999996</v>
      </c>
      <c r="Y20" s="139">
        <f>IF(ISERROR(R20/X20-1),"         /0",IF(R20/X20&gt;5,"  *  ",(R20/X20-1)))</f>
        <v>-0.43568119494213764</v>
      </c>
    </row>
    <row r="21" spans="1:25" ht="19.5" customHeight="1">
      <c r="A21" s="147" t="s">
        <v>174</v>
      </c>
      <c r="B21" s="145">
        <v>565.901</v>
      </c>
      <c r="C21" s="141">
        <v>282.952</v>
      </c>
      <c r="D21" s="142">
        <v>0</v>
      </c>
      <c r="E21" s="141">
        <v>0</v>
      </c>
      <c r="F21" s="140">
        <f t="shared" si="0"/>
        <v>848.853</v>
      </c>
      <c r="G21" s="144">
        <f t="shared" si="1"/>
        <v>0.01873174662454611</v>
      </c>
      <c r="H21" s="143">
        <v>767.8489999999999</v>
      </c>
      <c r="I21" s="141">
        <v>766.4559999999999</v>
      </c>
      <c r="J21" s="142"/>
      <c r="K21" s="141"/>
      <c r="L21" s="140">
        <f t="shared" si="2"/>
        <v>1534.3049999999998</v>
      </c>
      <c r="M21" s="146">
        <f t="shared" si="3"/>
        <v>-0.44675080899821085</v>
      </c>
      <c r="N21" s="145">
        <v>5670.103</v>
      </c>
      <c r="O21" s="141">
        <v>3844.1290000000017</v>
      </c>
      <c r="P21" s="142"/>
      <c r="Q21" s="141"/>
      <c r="R21" s="140">
        <f t="shared" si="4"/>
        <v>9514.232000000002</v>
      </c>
      <c r="S21" s="144">
        <f t="shared" si="5"/>
        <v>0.02581725507597217</v>
      </c>
      <c r="T21" s="143">
        <v>7522.102999999999</v>
      </c>
      <c r="U21" s="141">
        <v>6311.202999999998</v>
      </c>
      <c r="V21" s="142"/>
      <c r="W21" s="141"/>
      <c r="X21" s="140">
        <f t="shared" si="6"/>
        <v>13833.305999999997</v>
      </c>
      <c r="Y21" s="139">
        <f t="shared" si="7"/>
        <v>-0.3122228337896954</v>
      </c>
    </row>
    <row r="22" spans="1:25" ht="19.5" customHeight="1">
      <c r="A22" s="147" t="s">
        <v>194</v>
      </c>
      <c r="B22" s="145">
        <v>541.374</v>
      </c>
      <c r="C22" s="141">
        <v>258.104</v>
      </c>
      <c r="D22" s="142">
        <v>0</v>
      </c>
      <c r="E22" s="141">
        <v>0</v>
      </c>
      <c r="F22" s="140">
        <f t="shared" si="0"/>
        <v>799.4780000000001</v>
      </c>
      <c r="G22" s="144">
        <f t="shared" si="1"/>
        <v>0.017642182248161786</v>
      </c>
      <c r="H22" s="143">
        <v>267.878</v>
      </c>
      <c r="I22" s="141">
        <v>317.252</v>
      </c>
      <c r="J22" s="142"/>
      <c r="K22" s="141"/>
      <c r="L22" s="140">
        <f t="shared" si="2"/>
        <v>585.13</v>
      </c>
      <c r="M22" s="146">
        <f t="shared" si="3"/>
        <v>0.3663254319552922</v>
      </c>
      <c r="N22" s="145">
        <v>2761.5069999999996</v>
      </c>
      <c r="O22" s="141">
        <v>3110.8909999999996</v>
      </c>
      <c r="P22" s="142"/>
      <c r="Q22" s="141"/>
      <c r="R22" s="140">
        <f t="shared" si="4"/>
        <v>5872.397999999999</v>
      </c>
      <c r="S22" s="144">
        <f t="shared" si="5"/>
        <v>0.015934990556634394</v>
      </c>
      <c r="T22" s="143">
        <v>1241.615</v>
      </c>
      <c r="U22" s="141">
        <v>2100.9190000000003</v>
      </c>
      <c r="V22" s="142"/>
      <c r="W22" s="141"/>
      <c r="X22" s="140">
        <f t="shared" si="6"/>
        <v>3342.5340000000006</v>
      </c>
      <c r="Y22" s="139">
        <f t="shared" si="7"/>
        <v>0.7568700871853504</v>
      </c>
    </row>
    <row r="23" spans="1:25" ht="19.5" customHeight="1">
      <c r="A23" s="147" t="s">
        <v>213</v>
      </c>
      <c r="B23" s="145">
        <v>318.325</v>
      </c>
      <c r="C23" s="141">
        <v>363.989</v>
      </c>
      <c r="D23" s="142">
        <v>0</v>
      </c>
      <c r="E23" s="141">
        <v>0</v>
      </c>
      <c r="F23" s="140">
        <f t="shared" si="0"/>
        <v>682.314</v>
      </c>
      <c r="G23" s="144">
        <f t="shared" si="1"/>
        <v>0.015056709425990782</v>
      </c>
      <c r="H23" s="143">
        <v>266.673</v>
      </c>
      <c r="I23" s="141">
        <v>86.335</v>
      </c>
      <c r="J23" s="142"/>
      <c r="K23" s="141"/>
      <c r="L23" s="140">
        <f t="shared" si="2"/>
        <v>353.008</v>
      </c>
      <c r="M23" s="146">
        <f t="shared" si="3"/>
        <v>0.9328570457326746</v>
      </c>
      <c r="N23" s="145">
        <v>2321.979</v>
      </c>
      <c r="O23" s="141">
        <v>1644.187</v>
      </c>
      <c r="P23" s="142">
        <v>100.69</v>
      </c>
      <c r="Q23" s="141">
        <v>11.317</v>
      </c>
      <c r="R23" s="140">
        <f t="shared" si="4"/>
        <v>4078.173</v>
      </c>
      <c r="S23" s="144">
        <f t="shared" si="5"/>
        <v>0.0110662881234074</v>
      </c>
      <c r="T23" s="143">
        <v>2408.486</v>
      </c>
      <c r="U23" s="141">
        <v>1133.4550000000002</v>
      </c>
      <c r="V23" s="142">
        <v>152.362</v>
      </c>
      <c r="W23" s="141">
        <v>12.477</v>
      </c>
      <c r="X23" s="140">
        <f t="shared" si="6"/>
        <v>3706.7799999999997</v>
      </c>
      <c r="Y23" s="139">
        <f t="shared" si="7"/>
        <v>0.10019288978574403</v>
      </c>
    </row>
    <row r="24" spans="1:25" ht="19.5" customHeight="1">
      <c r="A24" s="147" t="s">
        <v>214</v>
      </c>
      <c r="B24" s="145">
        <v>477.47</v>
      </c>
      <c r="C24" s="141">
        <v>198.9</v>
      </c>
      <c r="D24" s="142">
        <v>0</v>
      </c>
      <c r="E24" s="141">
        <v>0</v>
      </c>
      <c r="F24" s="140">
        <f t="shared" si="0"/>
        <v>676.37</v>
      </c>
      <c r="G24" s="144">
        <f t="shared" si="1"/>
        <v>0.014925542425419068</v>
      </c>
      <c r="H24" s="143">
        <v>338.676</v>
      </c>
      <c r="I24" s="141"/>
      <c r="J24" s="142"/>
      <c r="K24" s="141"/>
      <c r="L24" s="140">
        <f t="shared" si="2"/>
        <v>338.676</v>
      </c>
      <c r="M24" s="146">
        <f t="shared" si="3"/>
        <v>0.997100473608995</v>
      </c>
      <c r="N24" s="145">
        <v>3029.748</v>
      </c>
      <c r="O24" s="141">
        <v>2025.3289999999997</v>
      </c>
      <c r="P24" s="142"/>
      <c r="Q24" s="141"/>
      <c r="R24" s="140">
        <f t="shared" si="4"/>
        <v>5055.076999999999</v>
      </c>
      <c r="S24" s="144">
        <f t="shared" si="5"/>
        <v>0.013717156817037899</v>
      </c>
      <c r="T24" s="143">
        <v>4439.189</v>
      </c>
      <c r="U24" s="141">
        <v>1574.6390000000001</v>
      </c>
      <c r="V24" s="142"/>
      <c r="W24" s="141"/>
      <c r="X24" s="140">
        <f t="shared" si="6"/>
        <v>6013.828</v>
      </c>
      <c r="Y24" s="139">
        <f t="shared" si="7"/>
        <v>-0.1594244132023731</v>
      </c>
    </row>
    <row r="25" spans="1:25" ht="19.5" customHeight="1">
      <c r="A25" s="147" t="s">
        <v>190</v>
      </c>
      <c r="B25" s="145">
        <v>220.438</v>
      </c>
      <c r="C25" s="141">
        <v>367.94000000000005</v>
      </c>
      <c r="D25" s="142">
        <v>0</v>
      </c>
      <c r="E25" s="141">
        <v>0</v>
      </c>
      <c r="F25" s="140">
        <f aca="true" t="shared" si="8" ref="F25:F30">SUM(B25:E25)</f>
        <v>588.378</v>
      </c>
      <c r="G25" s="144">
        <f aca="true" t="shared" si="9" ref="G25:G30">F25/$F$9</f>
        <v>0.012983811820724191</v>
      </c>
      <c r="H25" s="143">
        <v>214.533</v>
      </c>
      <c r="I25" s="141">
        <v>546.893</v>
      </c>
      <c r="J25" s="142"/>
      <c r="K25" s="141"/>
      <c r="L25" s="140">
        <f aca="true" t="shared" si="10" ref="L25:L30">SUM(H25:K25)</f>
        <v>761.426</v>
      </c>
      <c r="M25" s="146" t="s">
        <v>50</v>
      </c>
      <c r="N25" s="145">
        <v>1563.8809999999999</v>
      </c>
      <c r="O25" s="141">
        <v>2769.762</v>
      </c>
      <c r="P25" s="142"/>
      <c r="Q25" s="141"/>
      <c r="R25" s="140">
        <f aca="true" t="shared" si="11" ref="R25:R30">SUM(N25:Q25)</f>
        <v>4333.643</v>
      </c>
      <c r="S25" s="144">
        <f aca="true" t="shared" si="12" ref="S25:S30">R25/$R$9</f>
        <v>0.011759516347635968</v>
      </c>
      <c r="T25" s="143">
        <v>1590.9189999999996</v>
      </c>
      <c r="U25" s="141">
        <v>3590.333</v>
      </c>
      <c r="V25" s="142"/>
      <c r="W25" s="141"/>
      <c r="X25" s="140">
        <f aca="true" t="shared" si="13" ref="X25:X30">SUM(T25:W25)</f>
        <v>5181.2519999999995</v>
      </c>
      <c r="Y25" s="139">
        <f aca="true" t="shared" si="14" ref="Y25:Y30">IF(ISERROR(R25/X25-1),"         /0",IF(R25/X25&gt;5,"  *  ",(R25/X25-1)))</f>
        <v>-0.16359154119506247</v>
      </c>
    </row>
    <row r="26" spans="1:25" ht="19.5" customHeight="1">
      <c r="A26" s="147" t="s">
        <v>191</v>
      </c>
      <c r="B26" s="145">
        <v>247.977</v>
      </c>
      <c r="C26" s="141">
        <v>276.592</v>
      </c>
      <c r="D26" s="142">
        <v>0</v>
      </c>
      <c r="E26" s="141">
        <v>0</v>
      </c>
      <c r="F26" s="140">
        <f t="shared" si="8"/>
        <v>524.569</v>
      </c>
      <c r="G26" s="144">
        <f t="shared" si="9"/>
        <v>0.011575730538846571</v>
      </c>
      <c r="H26" s="143">
        <v>31.779</v>
      </c>
      <c r="I26" s="141">
        <v>193.895</v>
      </c>
      <c r="J26" s="142"/>
      <c r="K26" s="141"/>
      <c r="L26" s="140">
        <f t="shared" si="10"/>
        <v>225.674</v>
      </c>
      <c r="M26" s="146">
        <f>IF(ISERROR(F26/L26-1),"         /0",(F26/L26-1))</f>
        <v>1.32445474445439</v>
      </c>
      <c r="N26" s="145">
        <v>997.211</v>
      </c>
      <c r="O26" s="141">
        <v>2181.802</v>
      </c>
      <c r="P26" s="142"/>
      <c r="Q26" s="141"/>
      <c r="R26" s="140">
        <f t="shared" si="11"/>
        <v>3179.013</v>
      </c>
      <c r="S26" s="144">
        <f t="shared" si="12"/>
        <v>0.008626380932358124</v>
      </c>
      <c r="T26" s="143">
        <v>285.771</v>
      </c>
      <c r="U26" s="141">
        <v>1401.435</v>
      </c>
      <c r="V26" s="142"/>
      <c r="W26" s="141"/>
      <c r="X26" s="140">
        <f t="shared" si="13"/>
        <v>1687.206</v>
      </c>
      <c r="Y26" s="139">
        <f t="shared" si="14"/>
        <v>0.8841878229451532</v>
      </c>
    </row>
    <row r="27" spans="1:25" ht="19.5" customHeight="1">
      <c r="A27" s="147" t="s">
        <v>215</v>
      </c>
      <c r="B27" s="145">
        <v>294.948</v>
      </c>
      <c r="C27" s="141">
        <v>166.589</v>
      </c>
      <c r="D27" s="142">
        <v>0</v>
      </c>
      <c r="E27" s="141">
        <v>0</v>
      </c>
      <c r="F27" s="140">
        <f t="shared" si="8"/>
        <v>461.537</v>
      </c>
      <c r="G27" s="144">
        <f t="shared" si="9"/>
        <v>0.010184795414345166</v>
      </c>
      <c r="H27" s="143">
        <v>338.259</v>
      </c>
      <c r="I27" s="141">
        <v>127.284</v>
      </c>
      <c r="J27" s="142"/>
      <c r="K27" s="141"/>
      <c r="L27" s="140">
        <f t="shared" si="10"/>
        <v>465.543</v>
      </c>
      <c r="M27" s="146">
        <f>IF(ISERROR(F27/L27-1),"         /0",(F27/L27-1))</f>
        <v>-0.0086050053378528</v>
      </c>
      <c r="N27" s="145">
        <v>2682.6620000000003</v>
      </c>
      <c r="O27" s="141">
        <v>1052.867</v>
      </c>
      <c r="P27" s="142"/>
      <c r="Q27" s="141"/>
      <c r="R27" s="140">
        <f t="shared" si="11"/>
        <v>3735.5290000000005</v>
      </c>
      <c r="S27" s="144">
        <f t="shared" si="12"/>
        <v>0.010136509708475811</v>
      </c>
      <c r="T27" s="143">
        <v>2848.433</v>
      </c>
      <c r="U27" s="141">
        <v>983.8060000000002</v>
      </c>
      <c r="V27" s="142"/>
      <c r="W27" s="141"/>
      <c r="X27" s="140">
        <f t="shared" si="13"/>
        <v>3832.239</v>
      </c>
      <c r="Y27" s="139">
        <f t="shared" si="14"/>
        <v>-0.025235899953003904</v>
      </c>
    </row>
    <row r="28" spans="1:25" ht="19.5" customHeight="1">
      <c r="A28" s="147" t="s">
        <v>175</v>
      </c>
      <c r="B28" s="145">
        <v>298.09399999999994</v>
      </c>
      <c r="C28" s="141">
        <v>129.297</v>
      </c>
      <c r="D28" s="142">
        <v>0</v>
      </c>
      <c r="E28" s="141">
        <v>0</v>
      </c>
      <c r="F28" s="140">
        <f t="shared" si="8"/>
        <v>427.39099999999996</v>
      </c>
      <c r="G28" s="144">
        <f t="shared" si="9"/>
        <v>0.009431291309109335</v>
      </c>
      <c r="H28" s="143">
        <v>202.663</v>
      </c>
      <c r="I28" s="141">
        <v>133.978</v>
      </c>
      <c r="J28" s="142"/>
      <c r="K28" s="141"/>
      <c r="L28" s="140">
        <f t="shared" si="10"/>
        <v>336.641</v>
      </c>
      <c r="M28" s="146">
        <f>IF(ISERROR(F28/L28-1),"         /0",(F28/L28-1))</f>
        <v>0.26957500720351923</v>
      </c>
      <c r="N28" s="145">
        <v>3528.036</v>
      </c>
      <c r="O28" s="141">
        <v>2323.3550000000005</v>
      </c>
      <c r="P28" s="142"/>
      <c r="Q28" s="141"/>
      <c r="R28" s="140">
        <f t="shared" si="11"/>
        <v>5851.3910000000005</v>
      </c>
      <c r="S28" s="144">
        <f t="shared" si="12"/>
        <v>0.015877987208662545</v>
      </c>
      <c r="T28" s="143">
        <v>2290.0879999999997</v>
      </c>
      <c r="U28" s="141">
        <v>2196.5869999999995</v>
      </c>
      <c r="V28" s="142"/>
      <c r="W28" s="141"/>
      <c r="X28" s="140">
        <f t="shared" si="13"/>
        <v>4486.674999999999</v>
      </c>
      <c r="Y28" s="139">
        <f t="shared" si="14"/>
        <v>0.3041709060718687</v>
      </c>
    </row>
    <row r="29" spans="1:25" ht="19.5" customHeight="1">
      <c r="A29" s="147" t="s">
        <v>164</v>
      </c>
      <c r="B29" s="145">
        <v>234.221</v>
      </c>
      <c r="C29" s="141">
        <v>174.751</v>
      </c>
      <c r="D29" s="142">
        <v>0</v>
      </c>
      <c r="E29" s="141">
        <v>0</v>
      </c>
      <c r="F29" s="140">
        <f t="shared" si="8"/>
        <v>408.972</v>
      </c>
      <c r="G29" s="144">
        <f t="shared" si="9"/>
        <v>0.009024836904073935</v>
      </c>
      <c r="H29" s="143">
        <v>334.677</v>
      </c>
      <c r="I29" s="141">
        <v>222.83800000000002</v>
      </c>
      <c r="J29" s="142">
        <v>0</v>
      </c>
      <c r="K29" s="141">
        <v>0</v>
      </c>
      <c r="L29" s="140">
        <f t="shared" si="10"/>
        <v>557.5150000000001</v>
      </c>
      <c r="M29" s="146">
        <f>IF(ISERROR(F29/L29-1),"         /0",(F29/L29-1))</f>
        <v>-0.2664376743226642</v>
      </c>
      <c r="N29" s="145">
        <v>2415.3569999999986</v>
      </c>
      <c r="O29" s="141">
        <v>1393.0970000000004</v>
      </c>
      <c r="P29" s="142">
        <v>0</v>
      </c>
      <c r="Q29" s="141">
        <v>0</v>
      </c>
      <c r="R29" s="140">
        <f t="shared" si="11"/>
        <v>3808.453999999999</v>
      </c>
      <c r="S29" s="144">
        <f t="shared" si="12"/>
        <v>0.010334394658770825</v>
      </c>
      <c r="T29" s="143">
        <v>2472.6780000000003</v>
      </c>
      <c r="U29" s="141">
        <v>1353.2999999999995</v>
      </c>
      <c r="V29" s="142">
        <v>2.234</v>
      </c>
      <c r="W29" s="141">
        <v>2.645</v>
      </c>
      <c r="X29" s="140">
        <f t="shared" si="13"/>
        <v>3830.857</v>
      </c>
      <c r="Y29" s="139">
        <f t="shared" si="14"/>
        <v>-0.0058480387025673375</v>
      </c>
    </row>
    <row r="30" spans="1:25" ht="19.5" customHeight="1">
      <c r="A30" s="147" t="s">
        <v>180</v>
      </c>
      <c r="B30" s="145">
        <v>94.683</v>
      </c>
      <c r="C30" s="141">
        <v>218.02900000000002</v>
      </c>
      <c r="D30" s="142">
        <v>0</v>
      </c>
      <c r="E30" s="141">
        <v>0</v>
      </c>
      <c r="F30" s="140">
        <f t="shared" si="8"/>
        <v>312.71200000000005</v>
      </c>
      <c r="G30" s="144">
        <f t="shared" si="9"/>
        <v>0.006900655296564969</v>
      </c>
      <c r="H30" s="143">
        <v>84.88000000000001</v>
      </c>
      <c r="I30" s="141">
        <v>249.568</v>
      </c>
      <c r="J30" s="142"/>
      <c r="K30" s="141"/>
      <c r="L30" s="140">
        <f t="shared" si="10"/>
        <v>334.44800000000004</v>
      </c>
      <c r="M30" s="146">
        <f>IF(ISERROR(F30/L30-1),"         /0",(F30/L30-1))</f>
        <v>-0.06499067119552215</v>
      </c>
      <c r="N30" s="145">
        <v>770.779</v>
      </c>
      <c r="O30" s="141">
        <v>1956.4530000000004</v>
      </c>
      <c r="P30" s="142"/>
      <c r="Q30" s="141"/>
      <c r="R30" s="140">
        <f t="shared" si="11"/>
        <v>2727.2320000000004</v>
      </c>
      <c r="S30" s="144">
        <f t="shared" si="12"/>
        <v>0.007400454833911317</v>
      </c>
      <c r="T30" s="143">
        <v>708.648</v>
      </c>
      <c r="U30" s="141">
        <v>2025.204</v>
      </c>
      <c r="V30" s="142"/>
      <c r="W30" s="141"/>
      <c r="X30" s="140">
        <f t="shared" si="13"/>
        <v>2733.852</v>
      </c>
      <c r="Y30" s="139">
        <f t="shared" si="14"/>
        <v>-0.0024214917266917046</v>
      </c>
    </row>
    <row r="31" spans="1:25" ht="19.5" customHeight="1">
      <c r="A31" s="147" t="s">
        <v>181</v>
      </c>
      <c r="B31" s="145">
        <v>152.91599999999997</v>
      </c>
      <c r="C31" s="141">
        <v>133.376</v>
      </c>
      <c r="D31" s="142">
        <v>0</v>
      </c>
      <c r="E31" s="141">
        <v>0</v>
      </c>
      <c r="F31" s="140">
        <f aca="true" t="shared" si="15" ref="F31:F37">SUM(B31:E31)</f>
        <v>286.292</v>
      </c>
      <c r="G31" s="144">
        <f aca="true" t="shared" si="16" ref="G31:G37">F31/$F$9</f>
        <v>0.006317641811520433</v>
      </c>
      <c r="H31" s="143">
        <v>132.66899999999998</v>
      </c>
      <c r="I31" s="141">
        <v>119.648</v>
      </c>
      <c r="J31" s="142"/>
      <c r="K31" s="141"/>
      <c r="L31" s="140">
        <f aca="true" t="shared" si="17" ref="L31:L37">SUM(H31:K31)</f>
        <v>252.31699999999998</v>
      </c>
      <c r="M31" s="146">
        <f aca="true" t="shared" si="18" ref="M31:M37">IF(ISERROR(F31/L31-1),"         /0",(F31/L31-1))</f>
        <v>0.13465204484834548</v>
      </c>
      <c r="N31" s="145">
        <v>1635.108000000001</v>
      </c>
      <c r="O31" s="141">
        <v>1169.1209999999996</v>
      </c>
      <c r="P31" s="142"/>
      <c r="Q31" s="141"/>
      <c r="R31" s="140">
        <f aca="true" t="shared" si="19" ref="R31:R37">SUM(N31:Q31)</f>
        <v>2804.2290000000007</v>
      </c>
      <c r="S31" s="144">
        <f aca="true" t="shared" si="20" ref="S31:S37">R31/$R$9</f>
        <v>0.0076093893216434465</v>
      </c>
      <c r="T31" s="143">
        <v>1478.7739999999994</v>
      </c>
      <c r="U31" s="141">
        <v>1197.9579999999999</v>
      </c>
      <c r="V31" s="142"/>
      <c r="W31" s="141"/>
      <c r="X31" s="140">
        <f aca="true" t="shared" si="21" ref="X31:X37">SUM(T31:W31)</f>
        <v>2676.731999999999</v>
      </c>
      <c r="Y31" s="139">
        <f aca="true" t="shared" si="22" ref="Y31:Y37">IF(ISERROR(R31/X31-1),"         /0",IF(R31/X31&gt;5,"  *  ",(R31/X31-1)))</f>
        <v>0.04763158956518687</v>
      </c>
    </row>
    <row r="32" spans="1:25" ht="19.5" customHeight="1">
      <c r="A32" s="147" t="s">
        <v>192</v>
      </c>
      <c r="B32" s="145">
        <v>0.987</v>
      </c>
      <c r="C32" s="141">
        <v>253.26299999999998</v>
      </c>
      <c r="D32" s="142">
        <v>0</v>
      </c>
      <c r="E32" s="141">
        <v>0</v>
      </c>
      <c r="F32" s="140">
        <f>SUM(B32:E32)</f>
        <v>254.24999999999997</v>
      </c>
      <c r="G32" s="144">
        <f>F32/$F$9</f>
        <v>0.0056105669406727055</v>
      </c>
      <c r="H32" s="143">
        <v>11.129</v>
      </c>
      <c r="I32" s="141">
        <v>214.834</v>
      </c>
      <c r="J32" s="142"/>
      <c r="K32" s="141"/>
      <c r="L32" s="140">
        <f>SUM(H32:K32)</f>
        <v>225.963</v>
      </c>
      <c r="M32" s="146">
        <f>IF(ISERROR(F32/L32-1),"         /0",(F32/L32-1))</f>
        <v>0.12518421157446125</v>
      </c>
      <c r="N32" s="145">
        <v>39.412000000000006</v>
      </c>
      <c r="O32" s="141">
        <v>1720.407</v>
      </c>
      <c r="P32" s="142"/>
      <c r="Q32" s="141"/>
      <c r="R32" s="140">
        <f>SUM(N32:Q32)</f>
        <v>1759.819</v>
      </c>
      <c r="S32" s="144">
        <f>R32/$R$9</f>
        <v>0.004775340354380916</v>
      </c>
      <c r="T32" s="143">
        <v>86.77</v>
      </c>
      <c r="U32" s="141">
        <v>1677.726</v>
      </c>
      <c r="V32" s="142"/>
      <c r="W32" s="141"/>
      <c r="X32" s="140">
        <f>SUM(T32:W32)</f>
        <v>1764.496</v>
      </c>
      <c r="Y32" s="139">
        <f>IF(ISERROR(R32/X32-1),"         /0",IF(R32/X32&gt;5,"  *  ",(R32/X32-1)))</f>
        <v>-0.0026506152465067823</v>
      </c>
    </row>
    <row r="33" spans="1:25" ht="19.5" customHeight="1">
      <c r="A33" s="147" t="s">
        <v>197</v>
      </c>
      <c r="B33" s="145">
        <v>86.018</v>
      </c>
      <c r="C33" s="141">
        <v>124.927</v>
      </c>
      <c r="D33" s="142">
        <v>0</v>
      </c>
      <c r="E33" s="141">
        <v>0</v>
      </c>
      <c r="F33" s="140">
        <f t="shared" si="15"/>
        <v>210.945</v>
      </c>
      <c r="G33" s="144">
        <f t="shared" si="16"/>
        <v>0.004654950022812995</v>
      </c>
      <c r="H33" s="143">
        <v>122.781</v>
      </c>
      <c r="I33" s="141">
        <v>159.77</v>
      </c>
      <c r="J33" s="142"/>
      <c r="K33" s="141"/>
      <c r="L33" s="140">
        <f t="shared" si="17"/>
        <v>282.55100000000004</v>
      </c>
      <c r="M33" s="146">
        <f t="shared" si="18"/>
        <v>-0.2534268149820742</v>
      </c>
      <c r="N33" s="145">
        <v>675.236</v>
      </c>
      <c r="O33" s="141">
        <v>902.5930000000001</v>
      </c>
      <c r="P33" s="142"/>
      <c r="Q33" s="141"/>
      <c r="R33" s="140">
        <f t="shared" si="19"/>
        <v>1577.8290000000002</v>
      </c>
      <c r="S33" s="144">
        <f t="shared" si="20"/>
        <v>0.004281503095495894</v>
      </c>
      <c r="T33" s="143">
        <v>758.0070000000001</v>
      </c>
      <c r="U33" s="141">
        <v>846.545</v>
      </c>
      <c r="V33" s="142"/>
      <c r="W33" s="141"/>
      <c r="X33" s="140">
        <f t="shared" si="21"/>
        <v>1604.5520000000001</v>
      </c>
      <c r="Y33" s="139">
        <f t="shared" si="22"/>
        <v>-0.016654492967507428</v>
      </c>
    </row>
    <row r="34" spans="1:25" ht="19.5" customHeight="1">
      <c r="A34" s="147" t="s">
        <v>183</v>
      </c>
      <c r="B34" s="145">
        <v>113.892</v>
      </c>
      <c r="C34" s="141">
        <v>89.244</v>
      </c>
      <c r="D34" s="142">
        <v>0</v>
      </c>
      <c r="E34" s="141">
        <v>0</v>
      </c>
      <c r="F34" s="140">
        <f t="shared" si="15"/>
        <v>203.136</v>
      </c>
      <c r="G34" s="144">
        <f t="shared" si="16"/>
        <v>0.0044826278311130415</v>
      </c>
      <c r="H34" s="143">
        <v>93.19999999999999</v>
      </c>
      <c r="I34" s="141">
        <v>56.638</v>
      </c>
      <c r="J34" s="142"/>
      <c r="K34" s="141"/>
      <c r="L34" s="140">
        <f t="shared" si="17"/>
        <v>149.838</v>
      </c>
      <c r="M34" s="146">
        <f t="shared" si="18"/>
        <v>0.35570416049333287</v>
      </c>
      <c r="N34" s="145">
        <v>1970.907</v>
      </c>
      <c r="O34" s="141">
        <v>1644.1799999999998</v>
      </c>
      <c r="P34" s="142"/>
      <c r="Q34" s="141">
        <v>0</v>
      </c>
      <c r="R34" s="140">
        <f t="shared" si="19"/>
        <v>3615.0869999999995</v>
      </c>
      <c r="S34" s="144">
        <f t="shared" si="20"/>
        <v>0.009809685448161342</v>
      </c>
      <c r="T34" s="143">
        <v>677.006</v>
      </c>
      <c r="U34" s="141">
        <v>459.101</v>
      </c>
      <c r="V34" s="142">
        <v>0.35</v>
      </c>
      <c r="W34" s="141">
        <v>0</v>
      </c>
      <c r="X34" s="140">
        <f t="shared" si="21"/>
        <v>1136.4569999999999</v>
      </c>
      <c r="Y34" s="139">
        <f t="shared" si="22"/>
        <v>2.181015207790528</v>
      </c>
    </row>
    <row r="35" spans="1:25" ht="19.5" customHeight="1">
      <c r="A35" s="147" t="s">
        <v>187</v>
      </c>
      <c r="B35" s="145">
        <v>72.603</v>
      </c>
      <c r="C35" s="141">
        <v>61.699</v>
      </c>
      <c r="D35" s="142">
        <v>0.426</v>
      </c>
      <c r="E35" s="141">
        <v>0.405</v>
      </c>
      <c r="F35" s="140">
        <f t="shared" si="15"/>
        <v>135.13299999999998</v>
      </c>
      <c r="G35" s="144">
        <f t="shared" si="16"/>
        <v>0.0029819970202317587</v>
      </c>
      <c r="H35" s="143">
        <v>11.629</v>
      </c>
      <c r="I35" s="141">
        <v>3.642</v>
      </c>
      <c r="J35" s="142"/>
      <c r="K35" s="141"/>
      <c r="L35" s="140">
        <f t="shared" si="17"/>
        <v>15.270999999999999</v>
      </c>
      <c r="M35" s="146">
        <f t="shared" si="18"/>
        <v>7.848994826795886</v>
      </c>
      <c r="N35" s="145">
        <v>507.8240000000002</v>
      </c>
      <c r="O35" s="141">
        <v>375.05100000000004</v>
      </c>
      <c r="P35" s="142">
        <v>0.426</v>
      </c>
      <c r="Q35" s="141">
        <v>0.42300000000000004</v>
      </c>
      <c r="R35" s="140">
        <f t="shared" si="19"/>
        <v>883.7240000000003</v>
      </c>
      <c r="S35" s="144">
        <f t="shared" si="20"/>
        <v>0.0023980209779158666</v>
      </c>
      <c r="T35" s="143">
        <v>103.36100000000002</v>
      </c>
      <c r="U35" s="141">
        <v>36.411</v>
      </c>
      <c r="V35" s="142"/>
      <c r="W35" s="141"/>
      <c r="X35" s="140">
        <f t="shared" si="21"/>
        <v>139.77200000000002</v>
      </c>
      <c r="Y35" s="139" t="str">
        <f t="shared" si="22"/>
        <v>  *  </v>
      </c>
    </row>
    <row r="36" spans="1:25" ht="19.5" customHeight="1">
      <c r="A36" s="147" t="s">
        <v>198</v>
      </c>
      <c r="B36" s="145">
        <v>59.6</v>
      </c>
      <c r="C36" s="141">
        <v>53.138000000000005</v>
      </c>
      <c r="D36" s="142">
        <v>0</v>
      </c>
      <c r="E36" s="141">
        <v>0</v>
      </c>
      <c r="F36" s="140">
        <f t="shared" si="15"/>
        <v>112.738</v>
      </c>
      <c r="G36" s="144">
        <f t="shared" si="16"/>
        <v>0.0024878037197937444</v>
      </c>
      <c r="H36" s="143">
        <v>116.591</v>
      </c>
      <c r="I36" s="141">
        <v>54.173</v>
      </c>
      <c r="J36" s="142"/>
      <c r="K36" s="141"/>
      <c r="L36" s="140">
        <f t="shared" si="17"/>
        <v>170.764</v>
      </c>
      <c r="M36" s="146">
        <f t="shared" si="18"/>
        <v>-0.3398023002506384</v>
      </c>
      <c r="N36" s="145">
        <v>470.879</v>
      </c>
      <c r="O36" s="141">
        <v>393.53200000000004</v>
      </c>
      <c r="P36" s="142"/>
      <c r="Q36" s="141"/>
      <c r="R36" s="140">
        <f t="shared" si="19"/>
        <v>864.4110000000001</v>
      </c>
      <c r="S36" s="144">
        <f t="shared" si="20"/>
        <v>0.002345614367767801</v>
      </c>
      <c r="T36" s="143">
        <v>792.6650000000001</v>
      </c>
      <c r="U36" s="141">
        <v>412.694</v>
      </c>
      <c r="V36" s="142"/>
      <c r="W36" s="141"/>
      <c r="X36" s="140">
        <f t="shared" si="21"/>
        <v>1205.3590000000002</v>
      </c>
      <c r="Y36" s="139">
        <f t="shared" si="22"/>
        <v>-0.2828601271488411</v>
      </c>
    </row>
    <row r="37" spans="1:25" ht="19.5" customHeight="1">
      <c r="A37" s="147" t="s">
        <v>184</v>
      </c>
      <c r="B37" s="145">
        <v>85.791</v>
      </c>
      <c r="C37" s="141">
        <v>25.875</v>
      </c>
      <c r="D37" s="142">
        <v>0</v>
      </c>
      <c r="E37" s="141">
        <v>0</v>
      </c>
      <c r="F37" s="140">
        <f t="shared" si="15"/>
        <v>111.666</v>
      </c>
      <c r="G37" s="144">
        <f t="shared" si="16"/>
        <v>0.0024641477600674862</v>
      </c>
      <c r="H37" s="143">
        <v>79.202</v>
      </c>
      <c r="I37" s="141">
        <v>48.82</v>
      </c>
      <c r="J37" s="142"/>
      <c r="K37" s="141"/>
      <c r="L37" s="140">
        <f t="shared" si="17"/>
        <v>128.022</v>
      </c>
      <c r="M37" s="146">
        <f t="shared" si="18"/>
        <v>-0.12775929137179542</v>
      </c>
      <c r="N37" s="145">
        <v>453.802</v>
      </c>
      <c r="O37" s="141">
        <v>288.609</v>
      </c>
      <c r="P37" s="142"/>
      <c r="Q37" s="141"/>
      <c r="R37" s="140">
        <f t="shared" si="19"/>
        <v>742.4110000000001</v>
      </c>
      <c r="S37" s="144">
        <f t="shared" si="20"/>
        <v>0.002014562411154949</v>
      </c>
      <c r="T37" s="143">
        <v>496.61899999999997</v>
      </c>
      <c r="U37" s="141">
        <v>302.561</v>
      </c>
      <c r="V37" s="142"/>
      <c r="W37" s="141"/>
      <c r="X37" s="140">
        <f t="shared" si="21"/>
        <v>799.18</v>
      </c>
      <c r="Y37" s="139">
        <f t="shared" si="22"/>
        <v>-0.0710340599114091</v>
      </c>
    </row>
    <row r="38" spans="1:25" ht="19.5" customHeight="1">
      <c r="A38" s="147" t="s">
        <v>188</v>
      </c>
      <c r="B38" s="145">
        <v>63.099999999999994</v>
      </c>
      <c r="C38" s="141">
        <v>33.493</v>
      </c>
      <c r="D38" s="142">
        <v>0</v>
      </c>
      <c r="E38" s="141">
        <v>0</v>
      </c>
      <c r="F38" s="140">
        <f aca="true" t="shared" si="23" ref="F38:F45">SUM(B38:E38)</f>
        <v>96.59299999999999</v>
      </c>
      <c r="G38" s="144">
        <f aca="true" t="shared" si="24" ref="G38:G45">F38/$F$9</f>
        <v>0.002131529960670201</v>
      </c>
      <c r="H38" s="143">
        <v>16.276</v>
      </c>
      <c r="I38" s="141">
        <v>1.408</v>
      </c>
      <c r="J38" s="142"/>
      <c r="K38" s="141"/>
      <c r="L38" s="140">
        <f aca="true" t="shared" si="25" ref="L38:L45">SUM(H38:K38)</f>
        <v>17.684</v>
      </c>
      <c r="M38" s="146">
        <f>IF(ISERROR(F38/L38-1),"         /0",(F38/L38-1))</f>
        <v>4.462169192490386</v>
      </c>
      <c r="N38" s="145">
        <v>504.07899999999995</v>
      </c>
      <c r="O38" s="141">
        <v>141.416</v>
      </c>
      <c r="P38" s="142"/>
      <c r="Q38" s="141"/>
      <c r="R38" s="140">
        <f aca="true" t="shared" si="26" ref="R38:R45">SUM(N38:Q38)</f>
        <v>645.4949999999999</v>
      </c>
      <c r="S38" s="144">
        <f aca="true" t="shared" si="27" ref="S38:S45">R38/$R$9</f>
        <v>0.0017515769076542017</v>
      </c>
      <c r="T38" s="143">
        <v>355.681</v>
      </c>
      <c r="U38" s="141">
        <v>374.987</v>
      </c>
      <c r="V38" s="142"/>
      <c r="W38" s="141"/>
      <c r="X38" s="140">
        <f aca="true" t="shared" si="28" ref="X38:X45">SUM(T38:W38)</f>
        <v>730.668</v>
      </c>
      <c r="Y38" s="139">
        <f aca="true" t="shared" si="29" ref="Y38:Y45">IF(ISERROR(R38/X38-1),"         /0",IF(R38/X38&gt;5,"  *  ",(R38/X38-1)))</f>
        <v>-0.11656867414475536</v>
      </c>
    </row>
    <row r="39" spans="1:25" ht="19.5" customHeight="1">
      <c r="A39" s="147" t="s">
        <v>186</v>
      </c>
      <c r="B39" s="145">
        <v>84.693</v>
      </c>
      <c r="C39" s="141">
        <v>4.53</v>
      </c>
      <c r="D39" s="142">
        <v>0</v>
      </c>
      <c r="E39" s="141">
        <v>0</v>
      </c>
      <c r="F39" s="140">
        <f t="shared" si="23"/>
        <v>89.223</v>
      </c>
      <c r="G39" s="144">
        <f t="shared" si="24"/>
        <v>0.0019688952375521763</v>
      </c>
      <c r="H39" s="143">
        <v>54.327</v>
      </c>
      <c r="I39" s="141">
        <v>11.844</v>
      </c>
      <c r="J39" s="142"/>
      <c r="K39" s="141"/>
      <c r="L39" s="140">
        <f t="shared" si="25"/>
        <v>66.17099999999999</v>
      </c>
      <c r="M39" s="146">
        <f>IF(ISERROR(F39/L39-1),"         /0",(F39/L39-1))</f>
        <v>0.3483701319309065</v>
      </c>
      <c r="N39" s="145">
        <v>568.062</v>
      </c>
      <c r="O39" s="141">
        <v>37.273999999999994</v>
      </c>
      <c r="P39" s="142"/>
      <c r="Q39" s="141"/>
      <c r="R39" s="140">
        <f t="shared" si="26"/>
        <v>605.336</v>
      </c>
      <c r="S39" s="144">
        <f t="shared" si="27"/>
        <v>0.0016426038295753863</v>
      </c>
      <c r="T39" s="143">
        <v>444.04</v>
      </c>
      <c r="U39" s="141">
        <v>31.543999999999997</v>
      </c>
      <c r="V39" s="142"/>
      <c r="W39" s="141"/>
      <c r="X39" s="140">
        <f t="shared" si="28"/>
        <v>475.584</v>
      </c>
      <c r="Y39" s="139">
        <f t="shared" si="29"/>
        <v>0.27282667204952227</v>
      </c>
    </row>
    <row r="40" spans="1:25" ht="19.5" customHeight="1">
      <c r="A40" s="147" t="s">
        <v>185</v>
      </c>
      <c r="B40" s="145">
        <v>73.32300000000001</v>
      </c>
      <c r="C40" s="141">
        <v>14.178</v>
      </c>
      <c r="D40" s="142">
        <v>0</v>
      </c>
      <c r="E40" s="141">
        <v>0</v>
      </c>
      <c r="F40" s="140">
        <f t="shared" si="23"/>
        <v>87.501</v>
      </c>
      <c r="G40" s="144">
        <f t="shared" si="24"/>
        <v>0.0019308956455292132</v>
      </c>
      <c r="H40" s="143">
        <v>67.041</v>
      </c>
      <c r="I40" s="141">
        <v>23.468</v>
      </c>
      <c r="J40" s="142"/>
      <c r="K40" s="141"/>
      <c r="L40" s="140">
        <f t="shared" si="25"/>
        <v>90.509</v>
      </c>
      <c r="M40" s="146">
        <f>IF(ISERROR(F40/L40-1),"         /0",(F40/L40-1))</f>
        <v>-0.033234263995845614</v>
      </c>
      <c r="N40" s="145">
        <v>604.229</v>
      </c>
      <c r="O40" s="141">
        <v>220.471</v>
      </c>
      <c r="P40" s="142"/>
      <c r="Q40" s="141"/>
      <c r="R40" s="140">
        <f t="shared" si="26"/>
        <v>824.7</v>
      </c>
      <c r="S40" s="144">
        <f t="shared" si="27"/>
        <v>0.0022378569558903173</v>
      </c>
      <c r="T40" s="143">
        <v>355.26499999999993</v>
      </c>
      <c r="U40" s="141">
        <v>138.612</v>
      </c>
      <c r="V40" s="142"/>
      <c r="W40" s="141"/>
      <c r="X40" s="140">
        <f t="shared" si="28"/>
        <v>493.87699999999995</v>
      </c>
      <c r="Y40" s="139">
        <f t="shared" si="29"/>
        <v>0.6698489704926534</v>
      </c>
    </row>
    <row r="41" spans="1:25" ht="19.5" customHeight="1">
      <c r="A41" s="147" t="s">
        <v>176</v>
      </c>
      <c r="B41" s="145">
        <v>0</v>
      </c>
      <c r="C41" s="141">
        <v>0</v>
      </c>
      <c r="D41" s="142">
        <v>61.646</v>
      </c>
      <c r="E41" s="141">
        <v>4</v>
      </c>
      <c r="F41" s="140">
        <f t="shared" si="23"/>
        <v>65.646</v>
      </c>
      <c r="G41" s="144">
        <f t="shared" si="24"/>
        <v>0.0014486185934607688</v>
      </c>
      <c r="H41" s="143"/>
      <c r="I41" s="141"/>
      <c r="J41" s="142">
        <v>38.7</v>
      </c>
      <c r="K41" s="141">
        <v>24.610000000000003</v>
      </c>
      <c r="L41" s="140">
        <f t="shared" si="25"/>
        <v>63.31</v>
      </c>
      <c r="M41" s="146" t="s">
        <v>50</v>
      </c>
      <c r="N41" s="145"/>
      <c r="O41" s="141"/>
      <c r="P41" s="142">
        <v>297.56500000000005</v>
      </c>
      <c r="Q41" s="141">
        <v>28.450000000000006</v>
      </c>
      <c r="R41" s="140">
        <f t="shared" si="26"/>
        <v>326.01500000000004</v>
      </c>
      <c r="S41" s="144">
        <f t="shared" si="27"/>
        <v>0.0008846549478290067</v>
      </c>
      <c r="T41" s="143"/>
      <c r="U41" s="141"/>
      <c r="V41" s="142">
        <v>285.483</v>
      </c>
      <c r="W41" s="141">
        <v>264.1979999999999</v>
      </c>
      <c r="X41" s="140">
        <f t="shared" si="28"/>
        <v>549.6809999999999</v>
      </c>
      <c r="Y41" s="139">
        <f t="shared" si="29"/>
        <v>-0.406901457390741</v>
      </c>
    </row>
    <row r="42" spans="1:25" ht="19.5" customHeight="1">
      <c r="A42" s="147" t="s">
        <v>196</v>
      </c>
      <c r="B42" s="145">
        <v>30.187</v>
      </c>
      <c r="C42" s="141">
        <v>30.215</v>
      </c>
      <c r="D42" s="142">
        <v>1.83</v>
      </c>
      <c r="E42" s="141">
        <v>1.83</v>
      </c>
      <c r="F42" s="140">
        <f t="shared" si="23"/>
        <v>64.062</v>
      </c>
      <c r="G42" s="144">
        <f t="shared" si="24"/>
        <v>0.001413664264910029</v>
      </c>
      <c r="H42" s="143">
        <v>60.579</v>
      </c>
      <c r="I42" s="141">
        <v>37.477000000000004</v>
      </c>
      <c r="J42" s="142">
        <v>0</v>
      </c>
      <c r="K42" s="141">
        <v>0.45</v>
      </c>
      <c r="L42" s="140">
        <f t="shared" si="25"/>
        <v>98.50600000000001</v>
      </c>
      <c r="M42" s="146">
        <f>IF(ISERROR(F42/L42-1),"         /0",(F42/L42-1))</f>
        <v>-0.34966397985909503</v>
      </c>
      <c r="N42" s="145">
        <v>374.682</v>
      </c>
      <c r="O42" s="141">
        <v>216.79300000000003</v>
      </c>
      <c r="P42" s="142">
        <v>10.085</v>
      </c>
      <c r="Q42" s="141">
        <v>10.251000000000001</v>
      </c>
      <c r="R42" s="140">
        <f t="shared" si="26"/>
        <v>611.811</v>
      </c>
      <c r="S42" s="144">
        <f t="shared" si="27"/>
        <v>0.0016601740051415193</v>
      </c>
      <c r="T42" s="143">
        <v>484.14000000000004</v>
      </c>
      <c r="U42" s="141">
        <v>250.73399999999998</v>
      </c>
      <c r="V42" s="142">
        <v>2.09</v>
      </c>
      <c r="W42" s="141">
        <v>4.268</v>
      </c>
      <c r="X42" s="140">
        <f t="shared" si="28"/>
        <v>741.2320000000001</v>
      </c>
      <c r="Y42" s="139">
        <f t="shared" si="29"/>
        <v>-0.17460255358646148</v>
      </c>
    </row>
    <row r="43" spans="1:25" ht="19.5" customHeight="1">
      <c r="A43" s="147" t="s">
        <v>202</v>
      </c>
      <c r="B43" s="145">
        <v>42.894000000000005</v>
      </c>
      <c r="C43" s="141">
        <v>12.848</v>
      </c>
      <c r="D43" s="142">
        <v>0</v>
      </c>
      <c r="E43" s="141">
        <v>0</v>
      </c>
      <c r="F43" s="140">
        <f t="shared" si="23"/>
        <v>55.742000000000004</v>
      </c>
      <c r="G43" s="144">
        <f t="shared" si="24"/>
        <v>0.0012300657715122046</v>
      </c>
      <c r="H43" s="143">
        <v>14.080000000000002</v>
      </c>
      <c r="I43" s="141">
        <v>0.023</v>
      </c>
      <c r="J43" s="142">
        <v>51.881</v>
      </c>
      <c r="K43" s="141"/>
      <c r="L43" s="140">
        <f t="shared" si="25"/>
        <v>65.98400000000001</v>
      </c>
      <c r="M43" s="146">
        <f>IF(ISERROR(F43/L43-1),"         /0",(F43/L43-1))</f>
        <v>-0.15521944713870028</v>
      </c>
      <c r="N43" s="145">
        <v>526.8779999999999</v>
      </c>
      <c r="O43" s="141">
        <v>106.747</v>
      </c>
      <c r="P43" s="142">
        <v>0</v>
      </c>
      <c r="Q43" s="141">
        <v>0</v>
      </c>
      <c r="R43" s="140">
        <f t="shared" si="26"/>
        <v>633.6249999999999</v>
      </c>
      <c r="S43" s="144">
        <f t="shared" si="27"/>
        <v>0.001719367180400148</v>
      </c>
      <c r="T43" s="143">
        <v>311.4479999999999</v>
      </c>
      <c r="U43" s="141">
        <v>14.767</v>
      </c>
      <c r="V43" s="142">
        <v>271.881</v>
      </c>
      <c r="W43" s="141">
        <v>18.878</v>
      </c>
      <c r="X43" s="140">
        <f t="shared" si="28"/>
        <v>616.9739999999999</v>
      </c>
      <c r="Y43" s="139">
        <f t="shared" si="29"/>
        <v>0.026988171300573294</v>
      </c>
    </row>
    <row r="44" spans="1:25" ht="19.5" customHeight="1">
      <c r="A44" s="147" t="s">
        <v>195</v>
      </c>
      <c r="B44" s="145">
        <v>20.241</v>
      </c>
      <c r="C44" s="141">
        <v>9.714</v>
      </c>
      <c r="D44" s="142">
        <v>0</v>
      </c>
      <c r="E44" s="141">
        <v>0</v>
      </c>
      <c r="F44" s="140">
        <f t="shared" si="23"/>
        <v>29.955</v>
      </c>
      <c r="G44" s="144">
        <f t="shared" si="24"/>
        <v>0.0006610207776119997</v>
      </c>
      <c r="H44" s="143">
        <v>25.865</v>
      </c>
      <c r="I44" s="141">
        <v>9.297</v>
      </c>
      <c r="J44" s="142"/>
      <c r="K44" s="141"/>
      <c r="L44" s="140">
        <f t="shared" si="25"/>
        <v>35.162</v>
      </c>
      <c r="M44" s="146">
        <f>IF(ISERROR(F44/L44-1),"         /0",(F44/L44-1))</f>
        <v>-0.14808600193390598</v>
      </c>
      <c r="N44" s="145">
        <v>176.603</v>
      </c>
      <c r="O44" s="141">
        <v>65.05699999999999</v>
      </c>
      <c r="P44" s="142">
        <v>0</v>
      </c>
      <c r="Q44" s="141">
        <v>0</v>
      </c>
      <c r="R44" s="140">
        <f t="shared" si="26"/>
        <v>241.66</v>
      </c>
      <c r="S44" s="144">
        <f t="shared" si="27"/>
        <v>0.0006557542281562435</v>
      </c>
      <c r="T44" s="143">
        <v>177.94400000000002</v>
      </c>
      <c r="U44" s="141">
        <v>70.8</v>
      </c>
      <c r="V44" s="142"/>
      <c r="W44" s="141"/>
      <c r="X44" s="140">
        <f t="shared" si="28"/>
        <v>248.74400000000003</v>
      </c>
      <c r="Y44" s="139">
        <f t="shared" si="29"/>
        <v>-0.028479078892355347</v>
      </c>
    </row>
    <row r="45" spans="1:25" ht="19.5" customHeight="1" thickBot="1">
      <c r="A45" s="138" t="s">
        <v>172</v>
      </c>
      <c r="B45" s="136">
        <v>0</v>
      </c>
      <c r="C45" s="132">
        <v>0</v>
      </c>
      <c r="D45" s="133">
        <v>0.53</v>
      </c>
      <c r="E45" s="132">
        <v>0.43</v>
      </c>
      <c r="F45" s="131">
        <f t="shared" si="23"/>
        <v>0.96</v>
      </c>
      <c r="G45" s="135">
        <f t="shared" si="24"/>
        <v>2.1184441545902843E-05</v>
      </c>
      <c r="H45" s="134">
        <v>2.94</v>
      </c>
      <c r="I45" s="132">
        <v>0</v>
      </c>
      <c r="J45" s="133">
        <v>233.19299999999998</v>
      </c>
      <c r="K45" s="132">
        <v>10.723999999999998</v>
      </c>
      <c r="L45" s="131">
        <f t="shared" si="25"/>
        <v>246.85699999999997</v>
      </c>
      <c r="M45" s="137">
        <f>IF(ISERROR(F45/L45-1),"         /0",(F45/L45-1))</f>
        <v>-0.9961111088605954</v>
      </c>
      <c r="N45" s="136">
        <v>262.744</v>
      </c>
      <c r="O45" s="132">
        <v>1.46</v>
      </c>
      <c r="P45" s="133">
        <v>1960.5490000000002</v>
      </c>
      <c r="Q45" s="132">
        <v>477.811</v>
      </c>
      <c r="R45" s="131">
        <f t="shared" si="26"/>
        <v>2702.5640000000003</v>
      </c>
      <c r="S45" s="135">
        <f t="shared" si="27"/>
        <v>0.007333517213700448</v>
      </c>
      <c r="T45" s="134">
        <v>615.9050000000001</v>
      </c>
      <c r="U45" s="132">
        <v>407.054</v>
      </c>
      <c r="V45" s="133">
        <v>1574.1509999999998</v>
      </c>
      <c r="W45" s="132">
        <v>183.84799999999998</v>
      </c>
      <c r="X45" s="131">
        <f t="shared" si="28"/>
        <v>2780.9579999999996</v>
      </c>
      <c r="Y45" s="130">
        <f t="shared" si="29"/>
        <v>-0.028189566329300697</v>
      </c>
    </row>
    <row r="46" ht="15" thickTop="1">
      <c r="A46" s="121" t="s">
        <v>43</v>
      </c>
    </row>
    <row r="47" ht="15">
      <c r="A47" s="121" t="s">
        <v>42</v>
      </c>
    </row>
    <row r="48" ht="15">
      <c r="A48" s="128" t="s">
        <v>29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46:Y65536 M46:M65536 Y3 M3">
    <cfRule type="cellIs" priority="9" dxfId="93" operator="lessThan" stopIfTrue="1">
      <formula>0</formula>
    </cfRule>
  </conditionalFormatting>
  <conditionalFormatting sqref="M9:M45 Y9:Y45">
    <cfRule type="cellIs" priority="10" dxfId="93" operator="lessThan">
      <formula>0</formula>
    </cfRule>
    <cfRule type="cellIs" priority="11" dxfId="95" operator="greaterThanOrEqual" stopIfTrue="1">
      <formula>0</formula>
    </cfRule>
  </conditionalFormatting>
  <conditionalFormatting sqref="G7:G8">
    <cfRule type="cellIs" priority="5" dxfId="93" operator="lessThan" stopIfTrue="1">
      <formula>0</formula>
    </cfRule>
  </conditionalFormatting>
  <conditionalFormatting sqref="S7:S8">
    <cfRule type="cellIs" priority="4" dxfId="93" operator="lessThan" stopIfTrue="1">
      <formula>0</formula>
    </cfRule>
  </conditionalFormatting>
  <conditionalFormatting sqref="M5 Y5 Y7:Y8 M7:M8">
    <cfRule type="cellIs" priority="6" dxfId="93" operator="lessThan" stopIfTrue="1">
      <formula>0</formula>
    </cfRule>
  </conditionalFormatting>
  <conditionalFormatting sqref="M6 Y6">
    <cfRule type="cellIs" priority="3" dxfId="93" operator="lessThan" stopIfTrue="1">
      <formula>0</formula>
    </cfRule>
  </conditionalFormatting>
  <conditionalFormatting sqref="G6">
    <cfRule type="cellIs" priority="2" dxfId="93" operator="lessThan" stopIfTrue="1">
      <formula>0</formula>
    </cfRule>
  </conditionalFormatting>
  <conditionalFormatting sqref="S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Q60"/>
  <sheetViews>
    <sheetView showGridLines="0" zoomScale="88" zoomScaleNormal="88" zoomScalePageLayoutView="0" workbookViewId="0" topLeftCell="A1">
      <selection activeCell="N9" sqref="N9:O58"/>
    </sheetView>
  </sheetViews>
  <sheetFormatPr defaultColWidth="9.140625" defaultRowHeight="15"/>
  <cols>
    <col min="1" max="1" width="15.8515625" style="186" customWidth="1"/>
    <col min="2" max="2" width="12.28125" style="186" customWidth="1"/>
    <col min="3" max="3" width="11.57421875" style="186" customWidth="1"/>
    <col min="4" max="4" width="11.28125" style="186" bestFit="1" customWidth="1"/>
    <col min="5" max="5" width="10.28125" style="186" bestFit="1" customWidth="1"/>
    <col min="6" max="6" width="11.28125" style="186" bestFit="1" customWidth="1"/>
    <col min="7" max="7" width="11.421875" style="186" customWidth="1"/>
    <col min="8" max="8" width="11.28125" style="186" bestFit="1" customWidth="1"/>
    <col min="9" max="9" width="9.00390625" style="186" bestFit="1" customWidth="1"/>
    <col min="10" max="10" width="12.421875" style="186" bestFit="1" customWidth="1"/>
    <col min="11" max="11" width="11.421875" style="186" customWidth="1"/>
    <col min="12" max="12" width="12.421875" style="186" bestFit="1" customWidth="1"/>
    <col min="13" max="13" width="10.57421875" style="186" customWidth="1"/>
    <col min="14" max="14" width="12.421875" style="186" bestFit="1" customWidth="1"/>
    <col min="15" max="15" width="10.57421875" style="186" customWidth="1"/>
    <col min="16" max="16" width="12.421875" style="186" bestFit="1" customWidth="1"/>
    <col min="17" max="17" width="9.140625" style="186" customWidth="1"/>
    <col min="18" max="16384" width="9.140625" style="186" customWidth="1"/>
  </cols>
  <sheetData>
    <row r="1" spans="14:17" ht="18.75" thickBot="1">
      <c r="N1" s="543" t="s">
        <v>28</v>
      </c>
      <c r="O1" s="544"/>
      <c r="P1" s="544"/>
      <c r="Q1" s="545"/>
    </row>
    <row r="2" ht="3.75" customHeight="1" thickBot="1"/>
    <row r="3" spans="1:17" ht="24" customHeight="1" thickTop="1">
      <c r="A3" s="614" t="s">
        <v>52</v>
      </c>
      <c r="B3" s="615"/>
      <c r="C3" s="615"/>
      <c r="D3" s="615"/>
      <c r="E3" s="615"/>
      <c r="F3" s="615"/>
      <c r="G3" s="615"/>
      <c r="H3" s="615"/>
      <c r="I3" s="615"/>
      <c r="J3" s="615"/>
      <c r="K3" s="615"/>
      <c r="L3" s="615"/>
      <c r="M3" s="615"/>
      <c r="N3" s="615"/>
      <c r="O3" s="615"/>
      <c r="P3" s="615"/>
      <c r="Q3" s="616"/>
    </row>
    <row r="4" spans="1:17" ht="18.75" customHeight="1" thickBot="1">
      <c r="A4" s="606" t="s">
        <v>38</v>
      </c>
      <c r="B4" s="607"/>
      <c r="C4" s="607"/>
      <c r="D4" s="607"/>
      <c r="E4" s="607"/>
      <c r="F4" s="607"/>
      <c r="G4" s="607"/>
      <c r="H4" s="607"/>
      <c r="I4" s="607"/>
      <c r="J4" s="607"/>
      <c r="K4" s="607"/>
      <c r="L4" s="607"/>
      <c r="M4" s="607"/>
      <c r="N4" s="607"/>
      <c r="O4" s="607"/>
      <c r="P4" s="607"/>
      <c r="Q4" s="608"/>
    </row>
    <row r="5" spans="1:17" s="435" customFormat="1" ht="20.25" customHeight="1" thickBot="1">
      <c r="A5" s="603" t="s">
        <v>143</v>
      </c>
      <c r="B5" s="609" t="s">
        <v>36</v>
      </c>
      <c r="C5" s="610"/>
      <c r="D5" s="610"/>
      <c r="E5" s="610"/>
      <c r="F5" s="611"/>
      <c r="G5" s="611"/>
      <c r="H5" s="611"/>
      <c r="I5" s="612"/>
      <c r="J5" s="610" t="s">
        <v>35</v>
      </c>
      <c r="K5" s="610"/>
      <c r="L5" s="610"/>
      <c r="M5" s="610"/>
      <c r="N5" s="610"/>
      <c r="O5" s="610"/>
      <c r="P5" s="610"/>
      <c r="Q5" s="613"/>
    </row>
    <row r="6" spans="1:17" s="467" customFormat="1" ht="28.5" customHeight="1" thickBot="1">
      <c r="A6" s="604"/>
      <c r="B6" s="600" t="s">
        <v>157</v>
      </c>
      <c r="C6" s="601"/>
      <c r="D6" s="602"/>
      <c r="E6" s="538" t="s">
        <v>34</v>
      </c>
      <c r="F6" s="600" t="s">
        <v>158</v>
      </c>
      <c r="G6" s="601"/>
      <c r="H6" s="602"/>
      <c r="I6" s="536" t="s">
        <v>33</v>
      </c>
      <c r="J6" s="600" t="s">
        <v>159</v>
      </c>
      <c r="K6" s="601"/>
      <c r="L6" s="602"/>
      <c r="M6" s="538" t="s">
        <v>34</v>
      </c>
      <c r="N6" s="600" t="s">
        <v>160</v>
      </c>
      <c r="O6" s="601"/>
      <c r="P6" s="602"/>
      <c r="Q6" s="538" t="s">
        <v>33</v>
      </c>
    </row>
    <row r="7" spans="1:17" s="210" customFormat="1" ht="22.5" customHeight="1" thickBot="1">
      <c r="A7" s="605"/>
      <c r="B7" s="119" t="s">
        <v>22</v>
      </c>
      <c r="C7" s="116" t="s">
        <v>21</v>
      </c>
      <c r="D7" s="116" t="s">
        <v>17</v>
      </c>
      <c r="E7" s="539"/>
      <c r="F7" s="119" t="s">
        <v>22</v>
      </c>
      <c r="G7" s="117" t="s">
        <v>21</v>
      </c>
      <c r="H7" s="116" t="s">
        <v>17</v>
      </c>
      <c r="I7" s="537"/>
      <c r="J7" s="119" t="s">
        <v>22</v>
      </c>
      <c r="K7" s="116" t="s">
        <v>21</v>
      </c>
      <c r="L7" s="117" t="s">
        <v>17</v>
      </c>
      <c r="M7" s="539"/>
      <c r="N7" s="118" t="s">
        <v>22</v>
      </c>
      <c r="O7" s="117" t="s">
        <v>21</v>
      </c>
      <c r="P7" s="116" t="s">
        <v>17</v>
      </c>
      <c r="Q7" s="539"/>
    </row>
    <row r="8" spans="1:17" s="202" customFormat="1" ht="18" customHeight="1" thickBot="1">
      <c r="A8" s="209" t="s">
        <v>51</v>
      </c>
      <c r="B8" s="208">
        <f>SUM(B9:B58)</f>
        <v>1675921</v>
      </c>
      <c r="C8" s="204">
        <f>SUM(C9:C58)</f>
        <v>65044</v>
      </c>
      <c r="D8" s="204">
        <f aca="true" t="shared" si="0" ref="D8:D58">C8+B8</f>
        <v>1740965</v>
      </c>
      <c r="E8" s="205">
        <f aca="true" t="shared" si="1" ref="E8:E58">D8/$D$8</f>
        <v>1</v>
      </c>
      <c r="F8" s="204">
        <f>SUM(F9:F58)</f>
        <v>1482508</v>
      </c>
      <c r="G8" s="204">
        <f>SUM(G9:G58)</f>
        <v>72721</v>
      </c>
      <c r="H8" s="204">
        <f aca="true" t="shared" si="2" ref="H8:H58">G8+F8</f>
        <v>1555229</v>
      </c>
      <c r="I8" s="207">
        <f aca="true" t="shared" si="3" ref="I8:I58">(D8/H8-1)</f>
        <v>0.11942678538015938</v>
      </c>
      <c r="J8" s="206">
        <f>SUM(J9:J58)</f>
        <v>12429161</v>
      </c>
      <c r="K8" s="204">
        <f>SUM(K9:K58)</f>
        <v>528421</v>
      </c>
      <c r="L8" s="204">
        <f aca="true" t="shared" si="4" ref="L8:L58">K8+J8</f>
        <v>12957582</v>
      </c>
      <c r="M8" s="205">
        <f aca="true" t="shared" si="5" ref="M8:M58">(L8/$L$8)</f>
        <v>1</v>
      </c>
      <c r="N8" s="204">
        <f>SUM(N9:N58)</f>
        <v>10181973</v>
      </c>
      <c r="O8" s="204">
        <f>SUM(O9:O58)</f>
        <v>553161</v>
      </c>
      <c r="P8" s="204">
        <f aca="true" t="shared" si="6" ref="P8:P58">O8+N8</f>
        <v>10735134</v>
      </c>
      <c r="Q8" s="203">
        <f aca="true" t="shared" si="7" ref="Q8:Q58">(L8/P8-1)</f>
        <v>0.2070256412262763</v>
      </c>
    </row>
    <row r="9" spans="1:17" s="187" customFormat="1" ht="18" customHeight="1" thickTop="1">
      <c r="A9" s="201" t="s">
        <v>216</v>
      </c>
      <c r="B9" s="200">
        <v>252292</v>
      </c>
      <c r="C9" s="196">
        <v>784</v>
      </c>
      <c r="D9" s="196">
        <f t="shared" si="0"/>
        <v>253076</v>
      </c>
      <c r="E9" s="199">
        <f t="shared" si="1"/>
        <v>0.14536535771827694</v>
      </c>
      <c r="F9" s="197">
        <v>212814</v>
      </c>
      <c r="G9" s="196">
        <v>4556</v>
      </c>
      <c r="H9" s="196">
        <f t="shared" si="2"/>
        <v>217370</v>
      </c>
      <c r="I9" s="198">
        <f t="shared" si="3"/>
        <v>0.1642636978423886</v>
      </c>
      <c r="J9" s="197">
        <v>1849098</v>
      </c>
      <c r="K9" s="196">
        <v>7799</v>
      </c>
      <c r="L9" s="196">
        <f t="shared" si="4"/>
        <v>1856897</v>
      </c>
      <c r="M9" s="198">
        <f t="shared" si="5"/>
        <v>0.143305826658091</v>
      </c>
      <c r="N9" s="197">
        <v>1378615</v>
      </c>
      <c r="O9" s="196">
        <v>13208</v>
      </c>
      <c r="P9" s="196">
        <f t="shared" si="6"/>
        <v>1391823</v>
      </c>
      <c r="Q9" s="195">
        <f t="shared" si="7"/>
        <v>0.3341473736243761</v>
      </c>
    </row>
    <row r="10" spans="1:17" s="187" customFormat="1" ht="18" customHeight="1">
      <c r="A10" s="201" t="s">
        <v>217</v>
      </c>
      <c r="B10" s="200">
        <v>175793</v>
      </c>
      <c r="C10" s="196">
        <v>99</v>
      </c>
      <c r="D10" s="196">
        <f t="shared" si="0"/>
        <v>175892</v>
      </c>
      <c r="E10" s="199">
        <f t="shared" si="1"/>
        <v>0.1010313245814821</v>
      </c>
      <c r="F10" s="197">
        <v>140541</v>
      </c>
      <c r="G10" s="196">
        <v>107</v>
      </c>
      <c r="H10" s="196">
        <f t="shared" si="2"/>
        <v>140648</v>
      </c>
      <c r="I10" s="198">
        <f t="shared" si="3"/>
        <v>0.25058301575564523</v>
      </c>
      <c r="J10" s="197">
        <v>1305708</v>
      </c>
      <c r="K10" s="196">
        <v>1036</v>
      </c>
      <c r="L10" s="196">
        <f t="shared" si="4"/>
        <v>1306744</v>
      </c>
      <c r="M10" s="198">
        <f t="shared" si="5"/>
        <v>0.10084782793579851</v>
      </c>
      <c r="N10" s="197">
        <v>1024835</v>
      </c>
      <c r="O10" s="196">
        <v>829</v>
      </c>
      <c r="P10" s="196">
        <f t="shared" si="6"/>
        <v>1025664</v>
      </c>
      <c r="Q10" s="195">
        <f t="shared" si="7"/>
        <v>0.27404686135030576</v>
      </c>
    </row>
    <row r="11" spans="1:17" s="187" customFormat="1" ht="18" customHeight="1">
      <c r="A11" s="201" t="s">
        <v>218</v>
      </c>
      <c r="B11" s="200">
        <v>157636</v>
      </c>
      <c r="C11" s="196">
        <v>34</v>
      </c>
      <c r="D11" s="196">
        <f t="shared" si="0"/>
        <v>157670</v>
      </c>
      <c r="E11" s="199">
        <f t="shared" si="1"/>
        <v>0.09056471554568875</v>
      </c>
      <c r="F11" s="197">
        <v>134188</v>
      </c>
      <c r="G11" s="196">
        <v>233</v>
      </c>
      <c r="H11" s="196">
        <f t="shared" si="2"/>
        <v>134421</v>
      </c>
      <c r="I11" s="198">
        <f t="shared" si="3"/>
        <v>0.172956606482618</v>
      </c>
      <c r="J11" s="197">
        <v>1162848</v>
      </c>
      <c r="K11" s="196">
        <v>7233</v>
      </c>
      <c r="L11" s="196">
        <f t="shared" si="4"/>
        <v>1170081</v>
      </c>
      <c r="M11" s="198">
        <f t="shared" si="5"/>
        <v>0.0903008755800272</v>
      </c>
      <c r="N11" s="197">
        <v>935729</v>
      </c>
      <c r="O11" s="196">
        <v>8317</v>
      </c>
      <c r="P11" s="196">
        <f t="shared" si="6"/>
        <v>944046</v>
      </c>
      <c r="Q11" s="195">
        <f t="shared" si="7"/>
        <v>0.23943218868572091</v>
      </c>
    </row>
    <row r="12" spans="1:17" s="187" customFormat="1" ht="18" customHeight="1">
      <c r="A12" s="201" t="s">
        <v>219</v>
      </c>
      <c r="B12" s="200">
        <v>98404</v>
      </c>
      <c r="C12" s="196">
        <v>1190</v>
      </c>
      <c r="D12" s="196">
        <f>C12+B12</f>
        <v>99594</v>
      </c>
      <c r="E12" s="199">
        <f>D12/$D$8</f>
        <v>0.05720620460491739</v>
      </c>
      <c r="F12" s="197">
        <v>97318</v>
      </c>
      <c r="G12" s="196">
        <v>79</v>
      </c>
      <c r="H12" s="196">
        <f>G12+F12</f>
        <v>97397</v>
      </c>
      <c r="I12" s="198">
        <f>(D12/H12-1)</f>
        <v>0.022557162951631016</v>
      </c>
      <c r="J12" s="197">
        <v>759072</v>
      </c>
      <c r="K12" s="196">
        <v>7195</v>
      </c>
      <c r="L12" s="196">
        <f>K12+J12</f>
        <v>766267</v>
      </c>
      <c r="M12" s="198">
        <f>(L12/$L$8)</f>
        <v>0.05913657347489678</v>
      </c>
      <c r="N12" s="197">
        <v>691498</v>
      </c>
      <c r="O12" s="196">
        <v>3036</v>
      </c>
      <c r="P12" s="196">
        <f>O12+N12</f>
        <v>694534</v>
      </c>
      <c r="Q12" s="195">
        <f>(L12/P12-1)</f>
        <v>0.10328220072739414</v>
      </c>
    </row>
    <row r="13" spans="1:17" s="187" customFormat="1" ht="18" customHeight="1">
      <c r="A13" s="201" t="s">
        <v>220</v>
      </c>
      <c r="B13" s="200">
        <v>76373</v>
      </c>
      <c r="C13" s="196">
        <v>140</v>
      </c>
      <c r="D13" s="196">
        <f>C13+B13</f>
        <v>76513</v>
      </c>
      <c r="E13" s="199">
        <f>D13/$D$8</f>
        <v>0.043948614705063</v>
      </c>
      <c r="F13" s="197">
        <v>66184</v>
      </c>
      <c r="G13" s="196">
        <v>58</v>
      </c>
      <c r="H13" s="196">
        <f>G13+F13</f>
        <v>66242</v>
      </c>
      <c r="I13" s="198">
        <f>(D13/H13-1)</f>
        <v>0.15505268560731866</v>
      </c>
      <c r="J13" s="197">
        <v>549950</v>
      </c>
      <c r="K13" s="196">
        <v>712</v>
      </c>
      <c r="L13" s="196">
        <f>K13+J13</f>
        <v>550662</v>
      </c>
      <c r="M13" s="198">
        <f>(L13/$L$8)</f>
        <v>0.04249728074265708</v>
      </c>
      <c r="N13" s="197">
        <v>494698</v>
      </c>
      <c r="O13" s="196">
        <v>929</v>
      </c>
      <c r="P13" s="196">
        <f>O13+N13</f>
        <v>495627</v>
      </c>
      <c r="Q13" s="195">
        <f>(L13/P13-1)</f>
        <v>0.11104116603816983</v>
      </c>
    </row>
    <row r="14" spans="1:17" s="187" customFormat="1" ht="18" customHeight="1">
      <c r="A14" s="201" t="s">
        <v>221</v>
      </c>
      <c r="B14" s="200">
        <v>64558</v>
      </c>
      <c r="C14" s="196">
        <v>35</v>
      </c>
      <c r="D14" s="196">
        <f>C14+B14</f>
        <v>64593</v>
      </c>
      <c r="E14" s="199">
        <f>D14/$D$8</f>
        <v>0.03710183719948419</v>
      </c>
      <c r="F14" s="197">
        <v>59090</v>
      </c>
      <c r="G14" s="196">
        <v>364</v>
      </c>
      <c r="H14" s="196">
        <f>G14+F14</f>
        <v>59454</v>
      </c>
      <c r="I14" s="198">
        <f>(D14/H14-1)</f>
        <v>0.08643657281259465</v>
      </c>
      <c r="J14" s="197">
        <v>496052</v>
      </c>
      <c r="K14" s="196">
        <v>2003</v>
      </c>
      <c r="L14" s="196">
        <f>K14+J14</f>
        <v>498055</v>
      </c>
      <c r="M14" s="198">
        <f>(L14/$L$8)</f>
        <v>0.038437341164424044</v>
      </c>
      <c r="N14" s="197">
        <v>481806</v>
      </c>
      <c r="O14" s="196">
        <v>2705</v>
      </c>
      <c r="P14" s="196">
        <f>O14+N14</f>
        <v>484511</v>
      </c>
      <c r="Q14" s="195">
        <f>(L14/P14-1)</f>
        <v>0.02795395770168274</v>
      </c>
    </row>
    <row r="15" spans="1:17" s="187" customFormat="1" ht="18" customHeight="1">
      <c r="A15" s="201" t="s">
        <v>222</v>
      </c>
      <c r="B15" s="200">
        <v>56216</v>
      </c>
      <c r="C15" s="196">
        <v>269</v>
      </c>
      <c r="D15" s="196">
        <f>C15+B15</f>
        <v>56485</v>
      </c>
      <c r="E15" s="199">
        <f>D15/$D$8</f>
        <v>0.032444649949884115</v>
      </c>
      <c r="F15" s="197">
        <v>47756</v>
      </c>
      <c r="G15" s="196">
        <v>77</v>
      </c>
      <c r="H15" s="196">
        <f>G15+F15</f>
        <v>47833</v>
      </c>
      <c r="I15" s="198">
        <f>(D15/H15-1)</f>
        <v>0.18087930926347928</v>
      </c>
      <c r="J15" s="197">
        <v>410598</v>
      </c>
      <c r="K15" s="196">
        <v>2060</v>
      </c>
      <c r="L15" s="196">
        <f>K15+J15</f>
        <v>412658</v>
      </c>
      <c r="M15" s="198">
        <f>(L15/$L$8)</f>
        <v>0.03184683685582696</v>
      </c>
      <c r="N15" s="197">
        <v>346182</v>
      </c>
      <c r="O15" s="196">
        <v>1716</v>
      </c>
      <c r="P15" s="196">
        <f>O15+N15</f>
        <v>347898</v>
      </c>
      <c r="Q15" s="195">
        <f>(L15/P15-1)</f>
        <v>0.1861465142081875</v>
      </c>
    </row>
    <row r="16" spans="1:17" s="187" customFormat="1" ht="18" customHeight="1">
      <c r="A16" s="201" t="s">
        <v>223</v>
      </c>
      <c r="B16" s="200">
        <v>46034</v>
      </c>
      <c r="C16" s="196">
        <v>7425</v>
      </c>
      <c r="D16" s="196">
        <f>C16+B16</f>
        <v>53459</v>
      </c>
      <c r="E16" s="199">
        <f>D16/$D$8</f>
        <v>0.030706533445531644</v>
      </c>
      <c r="F16" s="197">
        <v>39451</v>
      </c>
      <c r="G16" s="196">
        <v>8501</v>
      </c>
      <c r="H16" s="196">
        <f>G16+F16</f>
        <v>47952</v>
      </c>
      <c r="I16" s="198">
        <f>(D16/H16-1)</f>
        <v>0.11484401067734407</v>
      </c>
      <c r="J16" s="197">
        <v>313238</v>
      </c>
      <c r="K16" s="196">
        <v>72610</v>
      </c>
      <c r="L16" s="196">
        <f>K16+J16</f>
        <v>385848</v>
      </c>
      <c r="M16" s="198">
        <f>(L16/$L$8)</f>
        <v>0.029777777983577492</v>
      </c>
      <c r="N16" s="197">
        <v>275798</v>
      </c>
      <c r="O16" s="196">
        <v>72776</v>
      </c>
      <c r="P16" s="196">
        <f>O16+N16</f>
        <v>348574</v>
      </c>
      <c r="Q16" s="195">
        <f>(L16/P16-1)</f>
        <v>0.10693281770872187</v>
      </c>
    </row>
    <row r="17" spans="1:17" s="187" customFormat="1" ht="18" customHeight="1">
      <c r="A17" s="201" t="s">
        <v>224</v>
      </c>
      <c r="B17" s="200">
        <v>48288</v>
      </c>
      <c r="C17" s="196">
        <v>2</v>
      </c>
      <c r="D17" s="196">
        <f t="shared" si="0"/>
        <v>48290</v>
      </c>
      <c r="E17" s="199">
        <f aca="true" t="shared" si="8" ref="E17:E37">D17/$D$8</f>
        <v>0.02773749041479869</v>
      </c>
      <c r="F17" s="197">
        <v>49601</v>
      </c>
      <c r="G17" s="196">
        <v>31</v>
      </c>
      <c r="H17" s="196">
        <f t="shared" si="2"/>
        <v>49632</v>
      </c>
      <c r="I17" s="198">
        <f aca="true" t="shared" si="9" ref="I17:I37">(D17/H17-1)</f>
        <v>-0.02703900709219853</v>
      </c>
      <c r="J17" s="197">
        <v>381603</v>
      </c>
      <c r="K17" s="196">
        <v>520</v>
      </c>
      <c r="L17" s="196">
        <f t="shared" si="4"/>
        <v>382123</v>
      </c>
      <c r="M17" s="198">
        <f aca="true" t="shared" si="10" ref="M17:M37">(L17/$L$8)</f>
        <v>0.029490301508414148</v>
      </c>
      <c r="N17" s="197">
        <v>215718</v>
      </c>
      <c r="O17" s="196">
        <v>5774</v>
      </c>
      <c r="P17" s="196">
        <f t="shared" si="6"/>
        <v>221492</v>
      </c>
      <c r="Q17" s="195">
        <f aca="true" t="shared" si="11" ref="Q17:Q37">(L17/P17-1)</f>
        <v>0.7252225814024886</v>
      </c>
    </row>
    <row r="18" spans="1:17" s="187" customFormat="1" ht="18" customHeight="1">
      <c r="A18" s="201" t="s">
        <v>225</v>
      </c>
      <c r="B18" s="200">
        <v>42606</v>
      </c>
      <c r="C18" s="196">
        <v>31</v>
      </c>
      <c r="D18" s="196">
        <f aca="true" t="shared" si="12" ref="D18:D23">C18+B18</f>
        <v>42637</v>
      </c>
      <c r="E18" s="199">
        <f aca="true" t="shared" si="13" ref="E18:E23">D18/$D$8</f>
        <v>0.024490440646423105</v>
      </c>
      <c r="F18" s="197">
        <v>30007</v>
      </c>
      <c r="G18" s="196">
        <v>45</v>
      </c>
      <c r="H18" s="196">
        <f aca="true" t="shared" si="14" ref="H18:H23">G18+F18</f>
        <v>30052</v>
      </c>
      <c r="I18" s="198">
        <f aca="true" t="shared" si="15" ref="I18:I23">(D18/H18-1)</f>
        <v>0.41877412485025944</v>
      </c>
      <c r="J18" s="197">
        <v>285624</v>
      </c>
      <c r="K18" s="196">
        <v>324</v>
      </c>
      <c r="L18" s="196">
        <f aca="true" t="shared" si="16" ref="L18:L23">K18+J18</f>
        <v>285948</v>
      </c>
      <c r="M18" s="198">
        <f aca="true" t="shared" si="17" ref="M18:M23">(L18/$L$8)</f>
        <v>0.022068006206713568</v>
      </c>
      <c r="N18" s="197">
        <v>165660</v>
      </c>
      <c r="O18" s="196">
        <v>535</v>
      </c>
      <c r="P18" s="196">
        <f aca="true" t="shared" si="18" ref="P18:P23">O18+N18</f>
        <v>166195</v>
      </c>
      <c r="Q18" s="195">
        <f aca="true" t="shared" si="19" ref="Q18:Q23">(L18/P18-1)</f>
        <v>0.7205571768103733</v>
      </c>
    </row>
    <row r="19" spans="1:17" s="187" customFormat="1" ht="18" customHeight="1">
      <c r="A19" s="201" t="s">
        <v>226</v>
      </c>
      <c r="B19" s="200">
        <v>42287</v>
      </c>
      <c r="C19" s="196">
        <v>106</v>
      </c>
      <c r="D19" s="196">
        <f t="shared" si="12"/>
        <v>42393</v>
      </c>
      <c r="E19" s="199">
        <f t="shared" si="13"/>
        <v>0.024350288489429713</v>
      </c>
      <c r="F19" s="197">
        <v>45614</v>
      </c>
      <c r="G19" s="196">
        <v>65</v>
      </c>
      <c r="H19" s="196">
        <f t="shared" si="14"/>
        <v>45679</v>
      </c>
      <c r="I19" s="198">
        <f t="shared" si="15"/>
        <v>-0.07193677619912875</v>
      </c>
      <c r="J19" s="197">
        <v>332439</v>
      </c>
      <c r="K19" s="196">
        <v>1362</v>
      </c>
      <c r="L19" s="196">
        <f t="shared" si="16"/>
        <v>333801</v>
      </c>
      <c r="M19" s="198">
        <f t="shared" si="17"/>
        <v>0.025761056345234783</v>
      </c>
      <c r="N19" s="197">
        <v>350858</v>
      </c>
      <c r="O19" s="196">
        <v>1870</v>
      </c>
      <c r="P19" s="196">
        <f t="shared" si="18"/>
        <v>352728</v>
      </c>
      <c r="Q19" s="195">
        <f t="shared" si="19"/>
        <v>-0.05365890998162892</v>
      </c>
    </row>
    <row r="20" spans="1:17" s="187" customFormat="1" ht="18" customHeight="1">
      <c r="A20" s="201" t="s">
        <v>227</v>
      </c>
      <c r="B20" s="200">
        <v>34672</v>
      </c>
      <c r="C20" s="196">
        <v>0</v>
      </c>
      <c r="D20" s="196">
        <f t="shared" si="12"/>
        <v>34672</v>
      </c>
      <c r="E20" s="199">
        <f t="shared" si="13"/>
        <v>0.01991539175112653</v>
      </c>
      <c r="F20" s="197">
        <v>28308</v>
      </c>
      <c r="G20" s="196">
        <v>20</v>
      </c>
      <c r="H20" s="196">
        <f t="shared" si="14"/>
        <v>28328</v>
      </c>
      <c r="I20" s="198">
        <f t="shared" si="15"/>
        <v>0.22394803727760526</v>
      </c>
      <c r="J20" s="197">
        <v>255652</v>
      </c>
      <c r="K20" s="196">
        <v>134</v>
      </c>
      <c r="L20" s="196">
        <f t="shared" si="16"/>
        <v>255786</v>
      </c>
      <c r="M20" s="198">
        <f t="shared" si="17"/>
        <v>0.01974025709426342</v>
      </c>
      <c r="N20" s="197">
        <v>236362</v>
      </c>
      <c r="O20" s="196">
        <v>314</v>
      </c>
      <c r="P20" s="196">
        <f t="shared" si="18"/>
        <v>236676</v>
      </c>
      <c r="Q20" s="195">
        <f t="shared" si="19"/>
        <v>0.08074329463063434</v>
      </c>
    </row>
    <row r="21" spans="1:17" s="187" customFormat="1" ht="18" customHeight="1">
      <c r="A21" s="201" t="s">
        <v>228</v>
      </c>
      <c r="B21" s="200">
        <v>25973</v>
      </c>
      <c r="C21" s="196">
        <v>1144</v>
      </c>
      <c r="D21" s="196">
        <f t="shared" si="12"/>
        <v>27117</v>
      </c>
      <c r="E21" s="199">
        <f t="shared" si="13"/>
        <v>0.015575844431105738</v>
      </c>
      <c r="F21" s="197">
        <v>25016</v>
      </c>
      <c r="G21" s="196">
        <v>1362</v>
      </c>
      <c r="H21" s="196">
        <f t="shared" si="14"/>
        <v>26378</v>
      </c>
      <c r="I21" s="198">
        <f t="shared" si="15"/>
        <v>0.028015770718022637</v>
      </c>
      <c r="J21" s="197">
        <v>201019</v>
      </c>
      <c r="K21" s="196">
        <v>8941</v>
      </c>
      <c r="L21" s="196">
        <f t="shared" si="16"/>
        <v>209960</v>
      </c>
      <c r="M21" s="198">
        <f t="shared" si="17"/>
        <v>0.016203640463166663</v>
      </c>
      <c r="N21" s="197">
        <v>184184</v>
      </c>
      <c r="O21" s="196">
        <v>12473</v>
      </c>
      <c r="P21" s="196">
        <f t="shared" si="18"/>
        <v>196657</v>
      </c>
      <c r="Q21" s="195">
        <f t="shared" si="19"/>
        <v>0.06764569783938534</v>
      </c>
    </row>
    <row r="22" spans="1:17" s="187" customFormat="1" ht="18" customHeight="1">
      <c r="A22" s="201" t="s">
        <v>229</v>
      </c>
      <c r="B22" s="200">
        <v>26738</v>
      </c>
      <c r="C22" s="196">
        <v>11</v>
      </c>
      <c r="D22" s="196">
        <f t="shared" si="12"/>
        <v>26749</v>
      </c>
      <c r="E22" s="199">
        <f t="shared" si="13"/>
        <v>0.015364467407443573</v>
      </c>
      <c r="F22" s="197">
        <v>26293</v>
      </c>
      <c r="G22" s="196">
        <v>14</v>
      </c>
      <c r="H22" s="196">
        <f t="shared" si="14"/>
        <v>26307</v>
      </c>
      <c r="I22" s="198">
        <f t="shared" si="15"/>
        <v>0.01680161173832051</v>
      </c>
      <c r="J22" s="197">
        <v>206469</v>
      </c>
      <c r="K22" s="196">
        <v>152</v>
      </c>
      <c r="L22" s="196">
        <f t="shared" si="16"/>
        <v>206621</v>
      </c>
      <c r="M22" s="198">
        <f t="shared" si="17"/>
        <v>0.01594595349657058</v>
      </c>
      <c r="N22" s="197">
        <v>133937</v>
      </c>
      <c r="O22" s="196">
        <v>119</v>
      </c>
      <c r="P22" s="196">
        <f t="shared" si="18"/>
        <v>134056</v>
      </c>
      <c r="Q22" s="195">
        <f t="shared" si="19"/>
        <v>0.5413036343020827</v>
      </c>
    </row>
    <row r="23" spans="1:17" s="187" customFormat="1" ht="18" customHeight="1">
      <c r="A23" s="201" t="s">
        <v>230</v>
      </c>
      <c r="B23" s="200">
        <v>22921</v>
      </c>
      <c r="C23" s="196">
        <v>2479</v>
      </c>
      <c r="D23" s="196">
        <f t="shared" si="12"/>
        <v>25400</v>
      </c>
      <c r="E23" s="199">
        <f t="shared" si="13"/>
        <v>0.01458960978537765</v>
      </c>
      <c r="F23" s="197">
        <v>9095</v>
      </c>
      <c r="G23" s="196">
        <v>4110</v>
      </c>
      <c r="H23" s="196">
        <f t="shared" si="14"/>
        <v>13205</v>
      </c>
      <c r="I23" s="198">
        <f t="shared" si="15"/>
        <v>0.9235138205225293</v>
      </c>
      <c r="J23" s="197">
        <v>158814</v>
      </c>
      <c r="K23" s="196">
        <v>27354</v>
      </c>
      <c r="L23" s="196">
        <f t="shared" si="16"/>
        <v>186168</v>
      </c>
      <c r="M23" s="198">
        <f t="shared" si="17"/>
        <v>0.014367495416968998</v>
      </c>
      <c r="N23" s="197">
        <v>67824</v>
      </c>
      <c r="O23" s="196">
        <v>38109</v>
      </c>
      <c r="P23" s="196">
        <f t="shared" si="18"/>
        <v>105933</v>
      </c>
      <c r="Q23" s="195">
        <f t="shared" si="19"/>
        <v>0.757412704256464</v>
      </c>
    </row>
    <row r="24" spans="1:17" s="187" customFormat="1" ht="18" customHeight="1">
      <c r="A24" s="201" t="s">
        <v>231</v>
      </c>
      <c r="B24" s="200">
        <v>24794</v>
      </c>
      <c r="C24" s="196">
        <v>0</v>
      </c>
      <c r="D24" s="196">
        <f t="shared" si="0"/>
        <v>24794</v>
      </c>
      <c r="E24" s="199">
        <f t="shared" si="8"/>
        <v>0.014241526969238324</v>
      </c>
      <c r="F24" s="197">
        <v>34725</v>
      </c>
      <c r="G24" s="196">
        <v>18</v>
      </c>
      <c r="H24" s="196">
        <f t="shared" si="2"/>
        <v>34743</v>
      </c>
      <c r="I24" s="198">
        <f t="shared" si="9"/>
        <v>-0.28635984227038536</v>
      </c>
      <c r="J24" s="197">
        <v>179476</v>
      </c>
      <c r="K24" s="196">
        <v>225</v>
      </c>
      <c r="L24" s="196">
        <f t="shared" si="4"/>
        <v>179701</v>
      </c>
      <c r="M24" s="198">
        <f t="shared" si="10"/>
        <v>0.01386840538612837</v>
      </c>
      <c r="N24" s="197">
        <v>132623</v>
      </c>
      <c r="O24" s="196">
        <v>1561</v>
      </c>
      <c r="P24" s="196">
        <f t="shared" si="6"/>
        <v>134184</v>
      </c>
      <c r="Q24" s="195">
        <f t="shared" si="11"/>
        <v>0.33921331902462293</v>
      </c>
    </row>
    <row r="25" spans="1:17" s="187" customFormat="1" ht="18" customHeight="1">
      <c r="A25" s="201" t="s">
        <v>232</v>
      </c>
      <c r="B25" s="200">
        <v>21284</v>
      </c>
      <c r="C25" s="196">
        <v>0</v>
      </c>
      <c r="D25" s="196">
        <f>C25+B25</f>
        <v>21284</v>
      </c>
      <c r="E25" s="199">
        <f t="shared" si="8"/>
        <v>0.012225403727243225</v>
      </c>
      <c r="F25" s="197">
        <v>7635</v>
      </c>
      <c r="G25" s="196">
        <v>25</v>
      </c>
      <c r="H25" s="196">
        <f>G25+F25</f>
        <v>7660</v>
      </c>
      <c r="I25" s="198">
        <f t="shared" si="9"/>
        <v>1.7785900783289819</v>
      </c>
      <c r="J25" s="197">
        <v>170823</v>
      </c>
      <c r="K25" s="196">
        <v>63</v>
      </c>
      <c r="L25" s="196">
        <f>K25+J25</f>
        <v>170886</v>
      </c>
      <c r="M25" s="198">
        <f t="shared" si="10"/>
        <v>0.013188108707319004</v>
      </c>
      <c r="N25" s="197">
        <v>59628</v>
      </c>
      <c r="O25" s="196">
        <v>147</v>
      </c>
      <c r="P25" s="196">
        <f>O25+N25</f>
        <v>59775</v>
      </c>
      <c r="Q25" s="195">
        <f t="shared" si="11"/>
        <v>1.8588205771643662</v>
      </c>
    </row>
    <row r="26" spans="1:17" s="187" customFormat="1" ht="18" customHeight="1">
      <c r="A26" s="201" t="s">
        <v>233</v>
      </c>
      <c r="B26" s="200">
        <v>20752</v>
      </c>
      <c r="C26" s="196">
        <v>417</v>
      </c>
      <c r="D26" s="196">
        <f>C26+B26</f>
        <v>21169</v>
      </c>
      <c r="E26" s="199">
        <f t="shared" si="8"/>
        <v>0.012159348407348797</v>
      </c>
      <c r="F26" s="197">
        <v>17683</v>
      </c>
      <c r="G26" s="196">
        <v>501</v>
      </c>
      <c r="H26" s="196">
        <f>G26+F26</f>
        <v>18184</v>
      </c>
      <c r="I26" s="198">
        <f t="shared" si="9"/>
        <v>0.16415530136383638</v>
      </c>
      <c r="J26" s="197">
        <v>147727</v>
      </c>
      <c r="K26" s="196">
        <v>3615</v>
      </c>
      <c r="L26" s="196">
        <f>K26+J26</f>
        <v>151342</v>
      </c>
      <c r="M26" s="198">
        <f t="shared" si="10"/>
        <v>0.011679802605146547</v>
      </c>
      <c r="N26" s="197">
        <v>138322</v>
      </c>
      <c r="O26" s="196">
        <v>3041</v>
      </c>
      <c r="P26" s="196">
        <f>O26+N26</f>
        <v>141363</v>
      </c>
      <c r="Q26" s="195">
        <f t="shared" si="11"/>
        <v>0.07059131455897227</v>
      </c>
    </row>
    <row r="27" spans="1:17" s="187" customFormat="1" ht="18" customHeight="1">
      <c r="A27" s="201" t="s">
        <v>234</v>
      </c>
      <c r="B27" s="200">
        <v>20363</v>
      </c>
      <c r="C27" s="196">
        <v>16</v>
      </c>
      <c r="D27" s="196">
        <f>C27+B27</f>
        <v>20379</v>
      </c>
      <c r="E27" s="199">
        <f t="shared" si="8"/>
        <v>0.011705577079378391</v>
      </c>
      <c r="F27" s="197">
        <v>20172</v>
      </c>
      <c r="G27" s="196">
        <v>6</v>
      </c>
      <c r="H27" s="196">
        <f>G27+F27</f>
        <v>20178</v>
      </c>
      <c r="I27" s="198">
        <f t="shared" si="9"/>
        <v>0.00996134403806126</v>
      </c>
      <c r="J27" s="197">
        <v>159274</v>
      </c>
      <c r="K27" s="196">
        <v>1479</v>
      </c>
      <c r="L27" s="196">
        <f>K27+J27</f>
        <v>160753</v>
      </c>
      <c r="M27" s="198">
        <f t="shared" si="10"/>
        <v>0.012406095519982046</v>
      </c>
      <c r="N27" s="197">
        <v>152591</v>
      </c>
      <c r="O27" s="196">
        <v>1498</v>
      </c>
      <c r="P27" s="196">
        <f>O27+N27</f>
        <v>154089</v>
      </c>
      <c r="Q27" s="195">
        <f t="shared" si="11"/>
        <v>0.043247733452744797</v>
      </c>
    </row>
    <row r="28" spans="1:17" s="187" customFormat="1" ht="18" customHeight="1">
      <c r="A28" s="201" t="s">
        <v>235</v>
      </c>
      <c r="B28" s="200">
        <v>18334</v>
      </c>
      <c r="C28" s="196">
        <v>192</v>
      </c>
      <c r="D28" s="196">
        <f t="shared" si="0"/>
        <v>18526</v>
      </c>
      <c r="E28" s="199">
        <f t="shared" si="8"/>
        <v>0.010641224837949069</v>
      </c>
      <c r="F28" s="197">
        <v>14808</v>
      </c>
      <c r="G28" s="196">
        <v>26</v>
      </c>
      <c r="H28" s="196">
        <f t="shared" si="2"/>
        <v>14834</v>
      </c>
      <c r="I28" s="198">
        <f t="shared" si="9"/>
        <v>0.248887690440879</v>
      </c>
      <c r="J28" s="197">
        <v>138820</v>
      </c>
      <c r="K28" s="196">
        <v>712</v>
      </c>
      <c r="L28" s="196">
        <f t="shared" si="4"/>
        <v>139532</v>
      </c>
      <c r="M28" s="198">
        <f t="shared" si="10"/>
        <v>0.010768367122816588</v>
      </c>
      <c r="N28" s="197">
        <v>112644</v>
      </c>
      <c r="O28" s="196">
        <v>153</v>
      </c>
      <c r="P28" s="196">
        <f t="shared" si="6"/>
        <v>112797</v>
      </c>
      <c r="Q28" s="195">
        <f t="shared" si="11"/>
        <v>0.23701871503674754</v>
      </c>
    </row>
    <row r="29" spans="1:17" s="187" customFormat="1" ht="18" customHeight="1">
      <c r="A29" s="201" t="s">
        <v>236</v>
      </c>
      <c r="B29" s="200">
        <v>18004</v>
      </c>
      <c r="C29" s="196">
        <v>484</v>
      </c>
      <c r="D29" s="196">
        <f>C29+B29</f>
        <v>18488</v>
      </c>
      <c r="E29" s="199">
        <f t="shared" si="8"/>
        <v>0.010619397862679606</v>
      </c>
      <c r="F29" s="197">
        <v>14568</v>
      </c>
      <c r="G29" s="196">
        <v>242</v>
      </c>
      <c r="H29" s="196">
        <f>G29+F29</f>
        <v>14810</v>
      </c>
      <c r="I29" s="198">
        <f t="shared" si="9"/>
        <v>0.2483457123565158</v>
      </c>
      <c r="J29" s="197">
        <v>146869</v>
      </c>
      <c r="K29" s="196">
        <v>3623</v>
      </c>
      <c r="L29" s="196">
        <f>K29+J29</f>
        <v>150492</v>
      </c>
      <c r="M29" s="198">
        <f t="shared" si="10"/>
        <v>0.011614203946384441</v>
      </c>
      <c r="N29" s="197">
        <v>112854</v>
      </c>
      <c r="O29" s="196">
        <v>2707</v>
      </c>
      <c r="P29" s="196">
        <f>O29+N29</f>
        <v>115561</v>
      </c>
      <c r="Q29" s="195">
        <f t="shared" si="11"/>
        <v>0.30227325827917717</v>
      </c>
    </row>
    <row r="30" spans="1:17" s="187" customFormat="1" ht="18" customHeight="1">
      <c r="A30" s="201" t="s">
        <v>237</v>
      </c>
      <c r="B30" s="200">
        <v>12882</v>
      </c>
      <c r="C30" s="196">
        <v>3596</v>
      </c>
      <c r="D30" s="196">
        <f>C30+B30</f>
        <v>16478</v>
      </c>
      <c r="E30" s="199">
        <f t="shared" si="8"/>
        <v>0.00946486574974224</v>
      </c>
      <c r="F30" s="197">
        <v>12768</v>
      </c>
      <c r="G30" s="196">
        <v>7216</v>
      </c>
      <c r="H30" s="196">
        <f>G30+F30</f>
        <v>19984</v>
      </c>
      <c r="I30" s="198">
        <f t="shared" si="9"/>
        <v>-0.17544035228182542</v>
      </c>
      <c r="J30" s="197">
        <v>71909</v>
      </c>
      <c r="K30" s="196">
        <v>30841</v>
      </c>
      <c r="L30" s="196">
        <f>K30+J30</f>
        <v>102750</v>
      </c>
      <c r="M30" s="198">
        <f t="shared" si="10"/>
        <v>0.00792972022094863</v>
      </c>
      <c r="N30" s="197">
        <v>73494</v>
      </c>
      <c r="O30" s="196">
        <v>39947</v>
      </c>
      <c r="P30" s="196">
        <f>O30+N30</f>
        <v>113441</v>
      </c>
      <c r="Q30" s="195">
        <f t="shared" si="11"/>
        <v>-0.09424282226002945</v>
      </c>
    </row>
    <row r="31" spans="1:17" s="187" customFormat="1" ht="18" customHeight="1">
      <c r="A31" s="201" t="s">
        <v>238</v>
      </c>
      <c r="B31" s="200">
        <v>15322</v>
      </c>
      <c r="C31" s="196">
        <v>38</v>
      </c>
      <c r="D31" s="196">
        <f>C31+B31</f>
        <v>15360</v>
      </c>
      <c r="E31" s="199">
        <f t="shared" si="8"/>
        <v>0.00882269316155121</v>
      </c>
      <c r="F31" s="197">
        <v>16766</v>
      </c>
      <c r="G31" s="196">
        <v>8</v>
      </c>
      <c r="H31" s="196">
        <f>G31+F31</f>
        <v>16774</v>
      </c>
      <c r="I31" s="198">
        <f t="shared" si="9"/>
        <v>-0.08429712650530585</v>
      </c>
      <c r="J31" s="197">
        <v>120552</v>
      </c>
      <c r="K31" s="196">
        <v>424</v>
      </c>
      <c r="L31" s="196">
        <f>K31+J31</f>
        <v>120976</v>
      </c>
      <c r="M31" s="198">
        <f t="shared" si="10"/>
        <v>0.009336309814593494</v>
      </c>
      <c r="N31" s="197">
        <v>134202</v>
      </c>
      <c r="O31" s="196">
        <v>500</v>
      </c>
      <c r="P31" s="196">
        <f>O31+N31</f>
        <v>134702</v>
      </c>
      <c r="Q31" s="195">
        <f t="shared" si="11"/>
        <v>-0.10189900669626284</v>
      </c>
    </row>
    <row r="32" spans="1:17" s="187" customFormat="1" ht="18" customHeight="1">
      <c r="A32" s="201" t="s">
        <v>239</v>
      </c>
      <c r="B32" s="200">
        <v>15111</v>
      </c>
      <c r="C32" s="196">
        <v>77</v>
      </c>
      <c r="D32" s="196">
        <f>C32+B32</f>
        <v>15188</v>
      </c>
      <c r="E32" s="199">
        <f t="shared" si="8"/>
        <v>0.008723897378752588</v>
      </c>
      <c r="F32" s="197">
        <v>14892</v>
      </c>
      <c r="G32" s="196">
        <v>195</v>
      </c>
      <c r="H32" s="196">
        <f>G32+F32</f>
        <v>15087</v>
      </c>
      <c r="I32" s="198">
        <f t="shared" si="9"/>
        <v>0.006694505203155066</v>
      </c>
      <c r="J32" s="197">
        <v>117665</v>
      </c>
      <c r="K32" s="196">
        <v>752</v>
      </c>
      <c r="L32" s="196">
        <f>K32+J32</f>
        <v>118417</v>
      </c>
      <c r="M32" s="198">
        <f t="shared" si="10"/>
        <v>0.009138819264273226</v>
      </c>
      <c r="N32" s="197">
        <v>113111</v>
      </c>
      <c r="O32" s="196">
        <v>1748</v>
      </c>
      <c r="P32" s="196">
        <f>O32+N32</f>
        <v>114859</v>
      </c>
      <c r="Q32" s="195">
        <f t="shared" si="11"/>
        <v>0.030977111066612162</v>
      </c>
    </row>
    <row r="33" spans="1:17" s="187" customFormat="1" ht="18" customHeight="1">
      <c r="A33" s="201" t="s">
        <v>240</v>
      </c>
      <c r="B33" s="200">
        <v>13079</v>
      </c>
      <c r="C33" s="196">
        <v>0</v>
      </c>
      <c r="D33" s="196">
        <f>C33+B33</f>
        <v>13079</v>
      </c>
      <c r="E33" s="199">
        <f t="shared" si="8"/>
        <v>0.007512500251297413</v>
      </c>
      <c r="F33" s="197">
        <v>7636</v>
      </c>
      <c r="G33" s="196">
        <v>9</v>
      </c>
      <c r="H33" s="196">
        <f>G33+F33</f>
        <v>7645</v>
      </c>
      <c r="I33" s="198">
        <f t="shared" si="9"/>
        <v>0.7107913669064749</v>
      </c>
      <c r="J33" s="197">
        <v>84519</v>
      </c>
      <c r="K33" s="196">
        <v>42</v>
      </c>
      <c r="L33" s="196">
        <f>K33+J33</f>
        <v>84561</v>
      </c>
      <c r="M33" s="198">
        <f t="shared" si="10"/>
        <v>0.006525986098332235</v>
      </c>
      <c r="N33" s="197">
        <v>45440</v>
      </c>
      <c r="O33" s="196">
        <v>96</v>
      </c>
      <c r="P33" s="196">
        <f>O33+N33</f>
        <v>45536</v>
      </c>
      <c r="Q33" s="195">
        <f t="shared" si="11"/>
        <v>0.8570142304989459</v>
      </c>
    </row>
    <row r="34" spans="1:17" s="187" customFormat="1" ht="18" customHeight="1">
      <c r="A34" s="201" t="s">
        <v>241</v>
      </c>
      <c r="B34" s="200">
        <v>12911</v>
      </c>
      <c r="C34" s="196">
        <v>5</v>
      </c>
      <c r="D34" s="196">
        <f t="shared" si="0"/>
        <v>12916</v>
      </c>
      <c r="E34" s="199">
        <f t="shared" si="8"/>
        <v>0.0074188740152731384</v>
      </c>
      <c r="F34" s="197">
        <v>12866</v>
      </c>
      <c r="G34" s="196">
        <v>57</v>
      </c>
      <c r="H34" s="196">
        <f t="shared" si="2"/>
        <v>12923</v>
      </c>
      <c r="I34" s="198">
        <f t="shared" si="9"/>
        <v>-0.0005416698908922157</v>
      </c>
      <c r="J34" s="197">
        <v>101119</v>
      </c>
      <c r="K34" s="196">
        <v>928</v>
      </c>
      <c r="L34" s="196">
        <f t="shared" si="4"/>
        <v>102047</v>
      </c>
      <c r="M34" s="198">
        <f t="shared" si="10"/>
        <v>0.007875466271407736</v>
      </c>
      <c r="N34" s="197">
        <v>100356</v>
      </c>
      <c r="O34" s="196">
        <v>1281</v>
      </c>
      <c r="P34" s="196">
        <f t="shared" si="6"/>
        <v>101637</v>
      </c>
      <c r="Q34" s="195">
        <f t="shared" si="11"/>
        <v>0.004033964009169999</v>
      </c>
    </row>
    <row r="35" spans="1:17" s="187" customFormat="1" ht="18" customHeight="1">
      <c r="A35" s="201" t="s">
        <v>242</v>
      </c>
      <c r="B35" s="200">
        <v>11700</v>
      </c>
      <c r="C35" s="196">
        <v>0</v>
      </c>
      <c r="D35" s="196">
        <f t="shared" si="0"/>
        <v>11700</v>
      </c>
      <c r="E35" s="199">
        <f t="shared" si="8"/>
        <v>0.006720410806650335</v>
      </c>
      <c r="F35" s="197">
        <v>14379</v>
      </c>
      <c r="G35" s="196">
        <v>1</v>
      </c>
      <c r="H35" s="196">
        <f t="shared" si="2"/>
        <v>14380</v>
      </c>
      <c r="I35" s="198">
        <f t="shared" si="9"/>
        <v>-0.1863699582753825</v>
      </c>
      <c r="J35" s="197">
        <v>94161</v>
      </c>
      <c r="K35" s="196">
        <v>82</v>
      </c>
      <c r="L35" s="196">
        <f t="shared" si="4"/>
        <v>94243</v>
      </c>
      <c r="M35" s="198">
        <f t="shared" si="10"/>
        <v>0.007273193409078947</v>
      </c>
      <c r="N35" s="197">
        <v>74494</v>
      </c>
      <c r="O35" s="196">
        <v>80</v>
      </c>
      <c r="P35" s="196">
        <f t="shared" si="6"/>
        <v>74574</v>
      </c>
      <c r="Q35" s="195">
        <f t="shared" si="11"/>
        <v>0.2637514415211737</v>
      </c>
    </row>
    <row r="36" spans="1:17" s="187" customFormat="1" ht="18" customHeight="1">
      <c r="A36" s="201" t="s">
        <v>243</v>
      </c>
      <c r="B36" s="200">
        <v>11223</v>
      </c>
      <c r="C36" s="196">
        <v>0</v>
      </c>
      <c r="D36" s="196">
        <f t="shared" si="0"/>
        <v>11223</v>
      </c>
      <c r="E36" s="199">
        <f t="shared" si="8"/>
        <v>0.0064464248276099746</v>
      </c>
      <c r="F36" s="197">
        <v>10420</v>
      </c>
      <c r="G36" s="196">
        <v>22</v>
      </c>
      <c r="H36" s="196">
        <f t="shared" si="2"/>
        <v>10442</v>
      </c>
      <c r="I36" s="198">
        <f t="shared" si="9"/>
        <v>0.07479410074698323</v>
      </c>
      <c r="J36" s="197">
        <v>81733</v>
      </c>
      <c r="K36" s="196">
        <v>50</v>
      </c>
      <c r="L36" s="196">
        <f t="shared" si="4"/>
        <v>81783</v>
      </c>
      <c r="M36" s="198">
        <f t="shared" si="10"/>
        <v>0.006311594246519142</v>
      </c>
      <c r="N36" s="197">
        <v>77994</v>
      </c>
      <c r="O36" s="196">
        <v>182</v>
      </c>
      <c r="P36" s="196">
        <f t="shared" si="6"/>
        <v>78176</v>
      </c>
      <c r="Q36" s="195">
        <f t="shared" si="11"/>
        <v>0.0461394801473598</v>
      </c>
    </row>
    <row r="37" spans="1:17" s="187" customFormat="1" ht="18" customHeight="1">
      <c r="A37" s="201" t="s">
        <v>244</v>
      </c>
      <c r="B37" s="200">
        <v>10683</v>
      </c>
      <c r="C37" s="196">
        <v>6</v>
      </c>
      <c r="D37" s="196">
        <f t="shared" si="0"/>
        <v>10689</v>
      </c>
      <c r="E37" s="199">
        <f t="shared" si="8"/>
        <v>0.006139698385665421</v>
      </c>
      <c r="F37" s="197">
        <v>14398</v>
      </c>
      <c r="G37" s="196">
        <v>3</v>
      </c>
      <c r="H37" s="196">
        <f t="shared" si="2"/>
        <v>14401</v>
      </c>
      <c r="I37" s="198">
        <f t="shared" si="9"/>
        <v>-0.25775987778626486</v>
      </c>
      <c r="J37" s="197">
        <v>96521</v>
      </c>
      <c r="K37" s="196">
        <v>405</v>
      </c>
      <c r="L37" s="196">
        <f t="shared" si="4"/>
        <v>96926</v>
      </c>
      <c r="M37" s="198">
        <f t="shared" si="10"/>
        <v>0.007480253646089216</v>
      </c>
      <c r="N37" s="197">
        <v>96650</v>
      </c>
      <c r="O37" s="196">
        <v>325</v>
      </c>
      <c r="P37" s="196">
        <f t="shared" si="6"/>
        <v>96975</v>
      </c>
      <c r="Q37" s="195">
        <f t="shared" si="11"/>
        <v>-0.0005052848672337795</v>
      </c>
    </row>
    <row r="38" spans="1:17" s="187" customFormat="1" ht="18" customHeight="1">
      <c r="A38" s="201" t="s">
        <v>245</v>
      </c>
      <c r="B38" s="200">
        <v>9673</v>
      </c>
      <c r="C38" s="196">
        <v>23</v>
      </c>
      <c r="D38" s="196">
        <f t="shared" si="0"/>
        <v>9696</v>
      </c>
      <c r="E38" s="199">
        <f t="shared" si="1"/>
        <v>0.0055693250582292</v>
      </c>
      <c r="F38" s="197">
        <v>7755</v>
      </c>
      <c r="G38" s="196">
        <v>16</v>
      </c>
      <c r="H38" s="196">
        <f t="shared" si="2"/>
        <v>7771</v>
      </c>
      <c r="I38" s="198">
        <f t="shared" si="3"/>
        <v>0.2477158666838244</v>
      </c>
      <c r="J38" s="197">
        <v>65169</v>
      </c>
      <c r="K38" s="196">
        <v>57</v>
      </c>
      <c r="L38" s="196">
        <f t="shared" si="4"/>
        <v>65226</v>
      </c>
      <c r="M38" s="198">
        <f t="shared" si="5"/>
        <v>0.005033809548725989</v>
      </c>
      <c r="N38" s="197">
        <v>66278</v>
      </c>
      <c r="O38" s="196">
        <v>41</v>
      </c>
      <c r="P38" s="196">
        <f t="shared" si="6"/>
        <v>66319</v>
      </c>
      <c r="Q38" s="195">
        <f t="shared" si="7"/>
        <v>-0.016480948144573904</v>
      </c>
    </row>
    <row r="39" spans="1:17" s="187" customFormat="1" ht="18" customHeight="1">
      <c r="A39" s="201" t="s">
        <v>246</v>
      </c>
      <c r="B39" s="200">
        <v>9246</v>
      </c>
      <c r="C39" s="196">
        <v>81</v>
      </c>
      <c r="D39" s="196">
        <f t="shared" si="0"/>
        <v>9327</v>
      </c>
      <c r="E39" s="199">
        <f t="shared" si="1"/>
        <v>0.005357373640480998</v>
      </c>
      <c r="F39" s="197">
        <v>8591</v>
      </c>
      <c r="G39" s="196">
        <v>70</v>
      </c>
      <c r="H39" s="196">
        <f t="shared" si="2"/>
        <v>8661</v>
      </c>
      <c r="I39" s="198">
        <f t="shared" si="3"/>
        <v>0.07689643228264642</v>
      </c>
      <c r="J39" s="197">
        <v>60097</v>
      </c>
      <c r="K39" s="196">
        <v>404</v>
      </c>
      <c r="L39" s="196">
        <f t="shared" si="4"/>
        <v>60501</v>
      </c>
      <c r="M39" s="198">
        <f t="shared" si="5"/>
        <v>0.004669158180901344</v>
      </c>
      <c r="N39" s="197">
        <v>63697</v>
      </c>
      <c r="O39" s="196">
        <v>348</v>
      </c>
      <c r="P39" s="196">
        <f t="shared" si="6"/>
        <v>64045</v>
      </c>
      <c r="Q39" s="195">
        <f t="shared" si="7"/>
        <v>-0.05533609181044574</v>
      </c>
    </row>
    <row r="40" spans="1:17" s="187" customFormat="1" ht="18" customHeight="1">
      <c r="A40" s="201" t="s">
        <v>247</v>
      </c>
      <c r="B40" s="200">
        <v>9261</v>
      </c>
      <c r="C40" s="196">
        <v>0</v>
      </c>
      <c r="D40" s="196">
        <f t="shared" si="0"/>
        <v>9261</v>
      </c>
      <c r="E40" s="199">
        <f t="shared" si="1"/>
        <v>0.005319463630802457</v>
      </c>
      <c r="F40" s="197">
        <v>9322</v>
      </c>
      <c r="G40" s="196"/>
      <c r="H40" s="196">
        <f t="shared" si="2"/>
        <v>9322</v>
      </c>
      <c r="I40" s="198">
        <f t="shared" si="3"/>
        <v>-0.006543660158764175</v>
      </c>
      <c r="J40" s="197">
        <v>70712</v>
      </c>
      <c r="K40" s="196">
        <v>69</v>
      </c>
      <c r="L40" s="196">
        <f t="shared" si="4"/>
        <v>70781</v>
      </c>
      <c r="M40" s="198">
        <f t="shared" si="5"/>
        <v>0.005462516077459513</v>
      </c>
      <c r="N40" s="197">
        <v>39966</v>
      </c>
      <c r="O40" s="196">
        <v>266</v>
      </c>
      <c r="P40" s="196">
        <f t="shared" si="6"/>
        <v>40232</v>
      </c>
      <c r="Q40" s="195">
        <f t="shared" si="7"/>
        <v>0.7593209385563731</v>
      </c>
    </row>
    <row r="41" spans="1:17" s="187" customFormat="1" ht="18" customHeight="1">
      <c r="A41" s="201" t="s">
        <v>248</v>
      </c>
      <c r="B41" s="200">
        <v>7594</v>
      </c>
      <c r="C41" s="196">
        <v>24</v>
      </c>
      <c r="D41" s="196">
        <f t="shared" si="0"/>
        <v>7618</v>
      </c>
      <c r="E41" s="199">
        <f t="shared" si="1"/>
        <v>0.004375734147441218</v>
      </c>
      <c r="F41" s="197">
        <v>5251</v>
      </c>
      <c r="G41" s="196">
        <v>19</v>
      </c>
      <c r="H41" s="196">
        <f t="shared" si="2"/>
        <v>5270</v>
      </c>
      <c r="I41" s="198">
        <f t="shared" si="3"/>
        <v>0.4455407969639469</v>
      </c>
      <c r="J41" s="197">
        <v>45299</v>
      </c>
      <c r="K41" s="196">
        <v>117</v>
      </c>
      <c r="L41" s="196">
        <f t="shared" si="4"/>
        <v>45416</v>
      </c>
      <c r="M41" s="198">
        <f t="shared" si="5"/>
        <v>0.0035049749251056255</v>
      </c>
      <c r="N41" s="197">
        <v>39054</v>
      </c>
      <c r="O41" s="196">
        <v>54</v>
      </c>
      <c r="P41" s="196">
        <f t="shared" si="6"/>
        <v>39108</v>
      </c>
      <c r="Q41" s="195">
        <f t="shared" si="7"/>
        <v>0.16129692134601625</v>
      </c>
    </row>
    <row r="42" spans="1:17" s="187" customFormat="1" ht="18" customHeight="1">
      <c r="A42" s="201" t="s">
        <v>249</v>
      </c>
      <c r="B42" s="200">
        <v>7279</v>
      </c>
      <c r="C42" s="196">
        <v>38</v>
      </c>
      <c r="D42" s="196">
        <f t="shared" si="0"/>
        <v>7317</v>
      </c>
      <c r="E42" s="199">
        <f t="shared" si="1"/>
        <v>0.004202841527543633</v>
      </c>
      <c r="F42" s="197">
        <v>5725</v>
      </c>
      <c r="G42" s="196">
        <v>30</v>
      </c>
      <c r="H42" s="196">
        <f t="shared" si="2"/>
        <v>5755</v>
      </c>
      <c r="I42" s="198">
        <f t="shared" si="3"/>
        <v>0.27141615986099055</v>
      </c>
      <c r="J42" s="197">
        <v>49802</v>
      </c>
      <c r="K42" s="196">
        <v>54</v>
      </c>
      <c r="L42" s="196">
        <f t="shared" si="4"/>
        <v>49856</v>
      </c>
      <c r="M42" s="198">
        <f t="shared" si="5"/>
        <v>0.0038476314485218</v>
      </c>
      <c r="N42" s="197">
        <v>44528</v>
      </c>
      <c r="O42" s="196">
        <v>101</v>
      </c>
      <c r="P42" s="196">
        <f t="shared" si="6"/>
        <v>44629</v>
      </c>
      <c r="Q42" s="195">
        <f t="shared" si="7"/>
        <v>0.11712115440632775</v>
      </c>
    </row>
    <row r="43" spans="1:17" s="187" customFormat="1" ht="18" customHeight="1">
      <c r="A43" s="201" t="s">
        <v>250</v>
      </c>
      <c r="B43" s="200">
        <v>6758</v>
      </c>
      <c r="C43" s="196">
        <v>87</v>
      </c>
      <c r="D43" s="196">
        <f t="shared" si="0"/>
        <v>6845</v>
      </c>
      <c r="E43" s="199">
        <f t="shared" si="1"/>
        <v>0.003931727518933465</v>
      </c>
      <c r="F43" s="197">
        <v>8796</v>
      </c>
      <c r="G43" s="196">
        <v>114</v>
      </c>
      <c r="H43" s="196">
        <f t="shared" si="2"/>
        <v>8910</v>
      </c>
      <c r="I43" s="198">
        <f t="shared" si="3"/>
        <v>-0.23176206509539843</v>
      </c>
      <c r="J43" s="197">
        <v>56639</v>
      </c>
      <c r="K43" s="196">
        <v>657</v>
      </c>
      <c r="L43" s="196">
        <f t="shared" si="4"/>
        <v>57296</v>
      </c>
      <c r="M43" s="198">
        <f t="shared" si="5"/>
        <v>0.004421812649921876</v>
      </c>
      <c r="N43" s="197">
        <v>63403</v>
      </c>
      <c r="O43" s="196">
        <v>1091</v>
      </c>
      <c r="P43" s="196">
        <f t="shared" si="6"/>
        <v>64494</v>
      </c>
      <c r="Q43" s="195">
        <f t="shared" si="7"/>
        <v>-0.11160728129748498</v>
      </c>
    </row>
    <row r="44" spans="1:17" s="187" customFormat="1" ht="18" customHeight="1">
      <c r="A44" s="201" t="s">
        <v>251</v>
      </c>
      <c r="B44" s="200">
        <v>6505</v>
      </c>
      <c r="C44" s="196">
        <v>75</v>
      </c>
      <c r="D44" s="196">
        <f t="shared" si="0"/>
        <v>6580</v>
      </c>
      <c r="E44" s="199">
        <f t="shared" si="1"/>
        <v>0.003779513086133265</v>
      </c>
      <c r="F44" s="197">
        <v>6092</v>
      </c>
      <c r="G44" s="196">
        <v>43</v>
      </c>
      <c r="H44" s="196">
        <f t="shared" si="2"/>
        <v>6135</v>
      </c>
      <c r="I44" s="198">
        <f t="shared" si="3"/>
        <v>0.07253463732681342</v>
      </c>
      <c r="J44" s="197">
        <v>47492</v>
      </c>
      <c r="K44" s="196">
        <v>481</v>
      </c>
      <c r="L44" s="196">
        <f t="shared" si="4"/>
        <v>47973</v>
      </c>
      <c r="M44" s="198">
        <f t="shared" si="5"/>
        <v>0.003702311125640571</v>
      </c>
      <c r="N44" s="197">
        <v>43742</v>
      </c>
      <c r="O44" s="196">
        <v>346</v>
      </c>
      <c r="P44" s="196">
        <f t="shared" si="6"/>
        <v>44088</v>
      </c>
      <c r="Q44" s="195">
        <f t="shared" si="7"/>
        <v>0.08811921611322804</v>
      </c>
    </row>
    <row r="45" spans="1:17" s="187" customFormat="1" ht="18" customHeight="1">
      <c r="A45" s="201" t="s">
        <v>252</v>
      </c>
      <c r="B45" s="200">
        <v>6562</v>
      </c>
      <c r="C45" s="196">
        <v>14</v>
      </c>
      <c r="D45" s="196">
        <f t="shared" si="0"/>
        <v>6576</v>
      </c>
      <c r="E45" s="199">
        <f t="shared" si="1"/>
        <v>0.003777215509789111</v>
      </c>
      <c r="F45" s="197">
        <v>6449</v>
      </c>
      <c r="G45" s="196">
        <v>192</v>
      </c>
      <c r="H45" s="196">
        <f t="shared" si="2"/>
        <v>6641</v>
      </c>
      <c r="I45" s="198">
        <f t="shared" si="3"/>
        <v>-0.009787682577925061</v>
      </c>
      <c r="J45" s="197">
        <v>49898</v>
      </c>
      <c r="K45" s="196">
        <v>694</v>
      </c>
      <c r="L45" s="196">
        <f t="shared" si="4"/>
        <v>50592</v>
      </c>
      <c r="M45" s="198">
        <f t="shared" si="5"/>
        <v>0.003904432169520517</v>
      </c>
      <c r="N45" s="197">
        <v>50258</v>
      </c>
      <c r="O45" s="196">
        <v>821</v>
      </c>
      <c r="P45" s="196">
        <f t="shared" si="6"/>
        <v>51079</v>
      </c>
      <c r="Q45" s="195">
        <f t="shared" si="7"/>
        <v>-0.009534250866305105</v>
      </c>
    </row>
    <row r="46" spans="1:17" s="187" customFormat="1" ht="18" customHeight="1">
      <c r="A46" s="201" t="s">
        <v>253</v>
      </c>
      <c r="B46" s="200">
        <v>5868</v>
      </c>
      <c r="C46" s="196">
        <v>277</v>
      </c>
      <c r="D46" s="196">
        <f t="shared" si="0"/>
        <v>6145</v>
      </c>
      <c r="E46" s="199">
        <f t="shared" si="1"/>
        <v>0.003529651658706522</v>
      </c>
      <c r="F46" s="197">
        <v>5211</v>
      </c>
      <c r="G46" s="196">
        <v>16</v>
      </c>
      <c r="H46" s="196">
        <f t="shared" si="2"/>
        <v>5227</v>
      </c>
      <c r="I46" s="198">
        <f t="shared" si="3"/>
        <v>0.17562655442892683</v>
      </c>
      <c r="J46" s="197">
        <v>47080</v>
      </c>
      <c r="K46" s="196">
        <v>423</v>
      </c>
      <c r="L46" s="196">
        <f t="shared" si="4"/>
        <v>47503</v>
      </c>
      <c r="M46" s="198">
        <f t="shared" si="5"/>
        <v>0.0036660389260897595</v>
      </c>
      <c r="N46" s="197">
        <v>40251</v>
      </c>
      <c r="O46" s="196">
        <v>161</v>
      </c>
      <c r="P46" s="196">
        <f t="shared" si="6"/>
        <v>40412</v>
      </c>
      <c r="Q46" s="195">
        <f t="shared" si="7"/>
        <v>0.1754676828664754</v>
      </c>
    </row>
    <row r="47" spans="1:17" s="187" customFormat="1" ht="18" customHeight="1">
      <c r="A47" s="201" t="s">
        <v>254</v>
      </c>
      <c r="B47" s="200">
        <v>5838</v>
      </c>
      <c r="C47" s="196">
        <v>177</v>
      </c>
      <c r="D47" s="196">
        <f t="shared" si="0"/>
        <v>6015</v>
      </c>
      <c r="E47" s="199">
        <f t="shared" si="1"/>
        <v>0.003454980427521518</v>
      </c>
      <c r="F47" s="197">
        <v>5920</v>
      </c>
      <c r="G47" s="196">
        <v>33</v>
      </c>
      <c r="H47" s="196">
        <f t="shared" si="2"/>
        <v>5953</v>
      </c>
      <c r="I47" s="198">
        <f t="shared" si="3"/>
        <v>0.010414916848647815</v>
      </c>
      <c r="J47" s="197">
        <v>43246</v>
      </c>
      <c r="K47" s="196">
        <v>385</v>
      </c>
      <c r="L47" s="196">
        <f t="shared" si="4"/>
        <v>43631</v>
      </c>
      <c r="M47" s="198">
        <f t="shared" si="5"/>
        <v>0.003367217741705204</v>
      </c>
      <c r="N47" s="197">
        <v>47230</v>
      </c>
      <c r="O47" s="196">
        <v>546</v>
      </c>
      <c r="P47" s="196">
        <f t="shared" si="6"/>
        <v>47776</v>
      </c>
      <c r="Q47" s="195">
        <f t="shared" si="7"/>
        <v>-0.08675904219691899</v>
      </c>
    </row>
    <row r="48" spans="1:17" s="187" customFormat="1" ht="18" customHeight="1">
      <c r="A48" s="455" t="s">
        <v>255</v>
      </c>
      <c r="B48" s="456">
        <v>4944</v>
      </c>
      <c r="C48" s="457">
        <v>755</v>
      </c>
      <c r="D48" s="457">
        <f t="shared" si="0"/>
        <v>5699</v>
      </c>
      <c r="E48" s="458">
        <f t="shared" si="1"/>
        <v>0.003273471896333355</v>
      </c>
      <c r="F48" s="459">
        <v>2617</v>
      </c>
      <c r="G48" s="457">
        <v>611</v>
      </c>
      <c r="H48" s="457">
        <f t="shared" si="2"/>
        <v>3228</v>
      </c>
      <c r="I48" s="460">
        <f t="shared" si="3"/>
        <v>0.7654894671623296</v>
      </c>
      <c r="J48" s="459">
        <v>29434</v>
      </c>
      <c r="K48" s="457">
        <v>4696</v>
      </c>
      <c r="L48" s="457">
        <f t="shared" si="4"/>
        <v>34130</v>
      </c>
      <c r="M48" s="460">
        <f t="shared" si="5"/>
        <v>0.0026339790865301874</v>
      </c>
      <c r="N48" s="459">
        <v>18440</v>
      </c>
      <c r="O48" s="457">
        <v>4810</v>
      </c>
      <c r="P48" s="457">
        <f t="shared" si="6"/>
        <v>23250</v>
      </c>
      <c r="Q48" s="461">
        <f t="shared" si="7"/>
        <v>0.4679569892473119</v>
      </c>
    </row>
    <row r="49" spans="1:17" s="187" customFormat="1" ht="18" customHeight="1">
      <c r="A49" s="201" t="s">
        <v>256</v>
      </c>
      <c r="B49" s="200">
        <v>5386</v>
      </c>
      <c r="C49" s="196">
        <v>0</v>
      </c>
      <c r="D49" s="196">
        <f t="shared" si="0"/>
        <v>5386</v>
      </c>
      <c r="E49" s="199">
        <f t="shared" si="1"/>
        <v>0.003093686547403308</v>
      </c>
      <c r="F49" s="197">
        <v>4801</v>
      </c>
      <c r="G49" s="196">
        <v>14</v>
      </c>
      <c r="H49" s="196">
        <f t="shared" si="2"/>
        <v>4815</v>
      </c>
      <c r="I49" s="198">
        <f t="shared" si="3"/>
        <v>0.11858774662512972</v>
      </c>
      <c r="J49" s="197">
        <v>41136</v>
      </c>
      <c r="K49" s="196">
        <v>154</v>
      </c>
      <c r="L49" s="196">
        <f t="shared" si="4"/>
        <v>41290</v>
      </c>
      <c r="M49" s="198">
        <f t="shared" si="5"/>
        <v>0.0031865513179850993</v>
      </c>
      <c r="N49" s="197">
        <v>34766</v>
      </c>
      <c r="O49" s="196">
        <v>135</v>
      </c>
      <c r="P49" s="196">
        <f t="shared" si="6"/>
        <v>34901</v>
      </c>
      <c r="Q49" s="195">
        <f t="shared" si="7"/>
        <v>0.1830606572877569</v>
      </c>
    </row>
    <row r="50" spans="1:17" s="187" customFormat="1" ht="18" customHeight="1">
      <c r="A50" s="201" t="s">
        <v>257</v>
      </c>
      <c r="B50" s="200">
        <v>5275</v>
      </c>
      <c r="C50" s="196">
        <v>7</v>
      </c>
      <c r="D50" s="196">
        <f t="shared" si="0"/>
        <v>5282</v>
      </c>
      <c r="E50" s="199">
        <f t="shared" si="1"/>
        <v>0.0030339495624553047</v>
      </c>
      <c r="F50" s="197">
        <v>5176</v>
      </c>
      <c r="G50" s="196"/>
      <c r="H50" s="196">
        <f t="shared" si="2"/>
        <v>5176</v>
      </c>
      <c r="I50" s="198">
        <f t="shared" si="3"/>
        <v>0.020479134466769633</v>
      </c>
      <c r="J50" s="197">
        <v>45732</v>
      </c>
      <c r="K50" s="196">
        <v>74</v>
      </c>
      <c r="L50" s="196">
        <f t="shared" si="4"/>
        <v>45806</v>
      </c>
      <c r="M50" s="198">
        <f t="shared" si="5"/>
        <v>0.0035350731332435326</v>
      </c>
      <c r="N50" s="197">
        <v>38476</v>
      </c>
      <c r="O50" s="196">
        <v>82</v>
      </c>
      <c r="P50" s="196">
        <f t="shared" si="6"/>
        <v>38558</v>
      </c>
      <c r="Q50" s="195">
        <f t="shared" si="7"/>
        <v>0.1879765548005603</v>
      </c>
    </row>
    <row r="51" spans="1:17" s="187" customFormat="1" ht="18" customHeight="1">
      <c r="A51" s="201" t="s">
        <v>258</v>
      </c>
      <c r="B51" s="200">
        <v>3586</v>
      </c>
      <c r="C51" s="196">
        <v>1650</v>
      </c>
      <c r="D51" s="196">
        <f t="shared" si="0"/>
        <v>5236</v>
      </c>
      <c r="E51" s="199">
        <f t="shared" si="1"/>
        <v>0.0030075274344975346</v>
      </c>
      <c r="F51" s="197">
        <v>2105</v>
      </c>
      <c r="G51" s="196">
        <v>3294</v>
      </c>
      <c r="H51" s="196">
        <f t="shared" si="2"/>
        <v>5399</v>
      </c>
      <c r="I51" s="198">
        <f t="shared" si="3"/>
        <v>-0.03019077606964249</v>
      </c>
      <c r="J51" s="197">
        <v>14539</v>
      </c>
      <c r="K51" s="196">
        <v>17516</v>
      </c>
      <c r="L51" s="196">
        <f t="shared" si="4"/>
        <v>32055</v>
      </c>
      <c r="M51" s="198">
        <f t="shared" si="5"/>
        <v>0.0024738411842579887</v>
      </c>
      <c r="N51" s="197">
        <v>12144</v>
      </c>
      <c r="O51" s="196">
        <v>23170</v>
      </c>
      <c r="P51" s="196">
        <f t="shared" si="6"/>
        <v>35314</v>
      </c>
      <c r="Q51" s="195">
        <f t="shared" si="7"/>
        <v>-0.09228634535878122</v>
      </c>
    </row>
    <row r="52" spans="1:17" s="187" customFormat="1" ht="18" customHeight="1">
      <c r="A52" s="201" t="s">
        <v>259</v>
      </c>
      <c r="B52" s="200">
        <v>4773</v>
      </c>
      <c r="C52" s="196">
        <v>38</v>
      </c>
      <c r="D52" s="196">
        <f t="shared" si="0"/>
        <v>4811</v>
      </c>
      <c r="E52" s="199">
        <f t="shared" si="1"/>
        <v>0.002763409947931176</v>
      </c>
      <c r="F52" s="197">
        <v>5009</v>
      </c>
      <c r="G52" s="196">
        <v>101</v>
      </c>
      <c r="H52" s="196">
        <f t="shared" si="2"/>
        <v>5110</v>
      </c>
      <c r="I52" s="198">
        <f t="shared" si="3"/>
        <v>-0.05851272015655573</v>
      </c>
      <c r="J52" s="197">
        <v>41535</v>
      </c>
      <c r="K52" s="196">
        <v>683</v>
      </c>
      <c r="L52" s="196">
        <f t="shared" si="4"/>
        <v>42218</v>
      </c>
      <c r="M52" s="198">
        <f t="shared" si="5"/>
        <v>0.0032581696183747863</v>
      </c>
      <c r="N52" s="197">
        <v>36942</v>
      </c>
      <c r="O52" s="196">
        <v>1081</v>
      </c>
      <c r="P52" s="196">
        <f t="shared" si="6"/>
        <v>38023</v>
      </c>
      <c r="Q52" s="195">
        <f t="shared" si="7"/>
        <v>0.11032795939299889</v>
      </c>
    </row>
    <row r="53" spans="1:17" s="187" customFormat="1" ht="18" customHeight="1">
      <c r="A53" s="455" t="s">
        <v>260</v>
      </c>
      <c r="B53" s="456">
        <v>3195</v>
      </c>
      <c r="C53" s="457">
        <v>249</v>
      </c>
      <c r="D53" s="457">
        <f t="shared" si="0"/>
        <v>3444</v>
      </c>
      <c r="E53" s="458">
        <f t="shared" si="1"/>
        <v>0.00197821323231656</v>
      </c>
      <c r="F53" s="459">
        <v>2762</v>
      </c>
      <c r="G53" s="457">
        <v>3</v>
      </c>
      <c r="H53" s="457">
        <f t="shared" si="2"/>
        <v>2765</v>
      </c>
      <c r="I53" s="460">
        <f t="shared" si="3"/>
        <v>0.24556962025316453</v>
      </c>
      <c r="J53" s="459">
        <v>22583</v>
      </c>
      <c r="K53" s="457">
        <v>525</v>
      </c>
      <c r="L53" s="457">
        <f t="shared" si="4"/>
        <v>23108</v>
      </c>
      <c r="M53" s="460">
        <f t="shared" si="5"/>
        <v>0.001783357419617333</v>
      </c>
      <c r="N53" s="459">
        <v>24029</v>
      </c>
      <c r="O53" s="457">
        <v>102</v>
      </c>
      <c r="P53" s="457">
        <f t="shared" si="6"/>
        <v>24131</v>
      </c>
      <c r="Q53" s="461">
        <f t="shared" si="7"/>
        <v>-0.04239360159131411</v>
      </c>
    </row>
    <row r="54" spans="1:17" s="187" customFormat="1" ht="18" customHeight="1">
      <c r="A54" s="201" t="s">
        <v>261</v>
      </c>
      <c r="B54" s="200">
        <v>3130</v>
      </c>
      <c r="C54" s="196">
        <v>19</v>
      </c>
      <c r="D54" s="196">
        <f t="shared" si="0"/>
        <v>3149</v>
      </c>
      <c r="E54" s="199">
        <f t="shared" si="1"/>
        <v>0.0018087669769352055</v>
      </c>
      <c r="F54" s="197">
        <v>3174</v>
      </c>
      <c r="G54" s="196">
        <v>6</v>
      </c>
      <c r="H54" s="196">
        <f t="shared" si="2"/>
        <v>3180</v>
      </c>
      <c r="I54" s="198">
        <f t="shared" si="3"/>
        <v>-0.009748427672956028</v>
      </c>
      <c r="J54" s="197">
        <v>24812</v>
      </c>
      <c r="K54" s="196">
        <v>89</v>
      </c>
      <c r="L54" s="196">
        <f t="shared" si="4"/>
        <v>24901</v>
      </c>
      <c r="M54" s="198">
        <f t="shared" si="5"/>
        <v>0.0019217320021590449</v>
      </c>
      <c r="N54" s="197">
        <v>24905</v>
      </c>
      <c r="O54" s="196">
        <v>138</v>
      </c>
      <c r="P54" s="196">
        <f t="shared" si="6"/>
        <v>25043</v>
      </c>
      <c r="Q54" s="195">
        <f t="shared" si="7"/>
        <v>-0.0056702471748592</v>
      </c>
    </row>
    <row r="55" spans="1:17" s="187" customFormat="1" ht="18" customHeight="1">
      <c r="A55" s="201" t="s">
        <v>262</v>
      </c>
      <c r="B55" s="200">
        <v>3077</v>
      </c>
      <c r="C55" s="196">
        <v>38</v>
      </c>
      <c r="D55" s="196">
        <f t="shared" si="0"/>
        <v>3115</v>
      </c>
      <c r="E55" s="199">
        <f t="shared" si="1"/>
        <v>0.0017892375780098968</v>
      </c>
      <c r="F55" s="197">
        <v>1861</v>
      </c>
      <c r="G55" s="196">
        <v>3651</v>
      </c>
      <c r="H55" s="196">
        <f t="shared" si="2"/>
        <v>5512</v>
      </c>
      <c r="I55" s="198">
        <f t="shared" si="3"/>
        <v>-0.4348693759071117</v>
      </c>
      <c r="J55" s="197">
        <v>21921</v>
      </c>
      <c r="K55" s="196">
        <v>14870</v>
      </c>
      <c r="L55" s="196">
        <f t="shared" si="4"/>
        <v>36791</v>
      </c>
      <c r="M55" s="198">
        <f t="shared" si="5"/>
        <v>0.002839341475901908</v>
      </c>
      <c r="N55" s="197">
        <v>12920</v>
      </c>
      <c r="O55" s="196">
        <v>26729</v>
      </c>
      <c r="P55" s="196">
        <f t="shared" si="6"/>
        <v>39649</v>
      </c>
      <c r="Q55" s="195">
        <f t="shared" si="7"/>
        <v>-0.07208252414941108</v>
      </c>
    </row>
    <row r="56" spans="1:17" s="187" customFormat="1" ht="18" customHeight="1">
      <c r="A56" s="201" t="s">
        <v>263</v>
      </c>
      <c r="B56" s="200">
        <v>1667</v>
      </c>
      <c r="C56" s="196">
        <v>1237</v>
      </c>
      <c r="D56" s="196">
        <f t="shared" si="0"/>
        <v>2904</v>
      </c>
      <c r="E56" s="199">
        <f t="shared" si="1"/>
        <v>0.0016680404258557753</v>
      </c>
      <c r="F56" s="197">
        <v>1640</v>
      </c>
      <c r="G56" s="196">
        <v>1128</v>
      </c>
      <c r="H56" s="196">
        <f t="shared" si="2"/>
        <v>2768</v>
      </c>
      <c r="I56" s="198">
        <f t="shared" si="3"/>
        <v>0.049132947976878505</v>
      </c>
      <c r="J56" s="197">
        <v>11914</v>
      </c>
      <c r="K56" s="196">
        <v>10755</v>
      </c>
      <c r="L56" s="196">
        <f t="shared" si="4"/>
        <v>22669</v>
      </c>
      <c r="M56" s="198">
        <f t="shared" si="5"/>
        <v>0.0017494776417390219</v>
      </c>
      <c r="N56" s="197">
        <v>12223</v>
      </c>
      <c r="O56" s="196">
        <v>12059</v>
      </c>
      <c r="P56" s="196">
        <f t="shared" si="6"/>
        <v>24282</v>
      </c>
      <c r="Q56" s="195">
        <f t="shared" si="7"/>
        <v>-0.06642780660571612</v>
      </c>
    </row>
    <row r="57" spans="1:17" s="187" customFormat="1" ht="18" customHeight="1">
      <c r="A57" s="201" t="s">
        <v>264</v>
      </c>
      <c r="B57" s="200">
        <v>2140</v>
      </c>
      <c r="C57" s="196">
        <v>196</v>
      </c>
      <c r="D57" s="196">
        <f t="shared" si="0"/>
        <v>2336</v>
      </c>
      <c r="E57" s="199">
        <f t="shared" si="1"/>
        <v>0.001341784584985913</v>
      </c>
      <c r="F57" s="197">
        <v>2585</v>
      </c>
      <c r="G57" s="196">
        <v>8</v>
      </c>
      <c r="H57" s="196">
        <f t="shared" si="2"/>
        <v>2593</v>
      </c>
      <c r="I57" s="198">
        <f t="shared" si="3"/>
        <v>-0.09911299652911687</v>
      </c>
      <c r="J57" s="197">
        <v>20634</v>
      </c>
      <c r="K57" s="196">
        <v>302</v>
      </c>
      <c r="L57" s="196">
        <f t="shared" si="4"/>
        <v>20936</v>
      </c>
      <c r="M57" s="198">
        <f t="shared" si="5"/>
        <v>0.0016157335527569882</v>
      </c>
      <c r="N57" s="197">
        <v>19438</v>
      </c>
      <c r="O57" s="196">
        <v>26</v>
      </c>
      <c r="P57" s="196">
        <f t="shared" si="6"/>
        <v>19464</v>
      </c>
      <c r="Q57" s="195">
        <f t="shared" si="7"/>
        <v>0.07562679819153306</v>
      </c>
    </row>
    <row r="58" spans="1:17" s="187" customFormat="1" ht="18" customHeight="1" thickBot="1">
      <c r="A58" s="194" t="s">
        <v>265</v>
      </c>
      <c r="B58" s="193">
        <v>166931</v>
      </c>
      <c r="C58" s="189">
        <v>41479</v>
      </c>
      <c r="D58" s="189">
        <f t="shared" si="0"/>
        <v>208410</v>
      </c>
      <c r="E58" s="192">
        <f t="shared" si="1"/>
        <v>0.11970947147128173</v>
      </c>
      <c r="F58" s="190">
        <v>156674</v>
      </c>
      <c r="G58" s="189">
        <v>35421</v>
      </c>
      <c r="H58" s="189">
        <f t="shared" si="2"/>
        <v>192095</v>
      </c>
      <c r="I58" s="191">
        <f t="shared" si="3"/>
        <v>0.0849319347198001</v>
      </c>
      <c r="J58" s="190">
        <v>1240135</v>
      </c>
      <c r="K58" s="189">
        <v>292740</v>
      </c>
      <c r="L58" s="189">
        <f t="shared" si="4"/>
        <v>1532875</v>
      </c>
      <c r="M58" s="191">
        <f t="shared" si="5"/>
        <v>0.11829946358819107</v>
      </c>
      <c r="N58" s="190">
        <v>1041176</v>
      </c>
      <c r="O58" s="189">
        <v>265078</v>
      </c>
      <c r="P58" s="189">
        <f t="shared" si="6"/>
        <v>1306254</v>
      </c>
      <c r="Q58" s="188">
        <f t="shared" si="7"/>
        <v>0.17348922950666568</v>
      </c>
    </row>
    <row r="59" ht="15" thickTop="1">
      <c r="A59" s="121" t="s">
        <v>49</v>
      </c>
    </row>
    <row r="60" ht="14.25" customHeight="1">
      <c r="A60" s="94" t="s">
        <v>48</v>
      </c>
    </row>
  </sheetData>
  <sheetProtection/>
  <mergeCells count="14">
    <mergeCell ref="N1:Q1"/>
    <mergeCell ref="B5:I5"/>
    <mergeCell ref="J5:Q5"/>
    <mergeCell ref="A3:Q3"/>
    <mergeCell ref="N6:P6"/>
    <mergeCell ref="Q6:Q7"/>
    <mergeCell ref="B6:D6"/>
    <mergeCell ref="E6:E7"/>
    <mergeCell ref="F6:H6"/>
    <mergeCell ref="I6:I7"/>
    <mergeCell ref="J6:L6"/>
    <mergeCell ref="M6:M7"/>
    <mergeCell ref="A5:A7"/>
    <mergeCell ref="A4:Q4"/>
  </mergeCells>
  <conditionalFormatting sqref="Q59:Q65536 I59:I65536 I3 Q3">
    <cfRule type="cellIs" priority="2" dxfId="93" operator="lessThan" stopIfTrue="1">
      <formula>0</formula>
    </cfRule>
  </conditionalFormatting>
  <conditionalFormatting sqref="Q8:Q58 I8:I58">
    <cfRule type="cellIs" priority="3" dxfId="93" operator="lessThan" stopIfTrue="1">
      <formula>0</formula>
    </cfRule>
    <cfRule type="cellIs" priority="4" dxfId="95" operator="greaterThanOrEqual" stopIfTrue="1">
      <formula>0</formula>
    </cfRule>
  </conditionalFormatting>
  <conditionalFormatting sqref="I5 Q5">
    <cfRule type="cellIs" priority="1" dxfId="93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Estadisticas de Origen-Destino - Agosto 2013</dc:title>
  <dc:subject/>
  <dc:creator>Juan Carlos Torres Camargo</dc:creator>
  <cp:keywords/>
  <dc:description/>
  <cp:lastModifiedBy>Juan Carlos Torres Camargo</cp:lastModifiedBy>
  <cp:lastPrinted>2012-04-16T14:34:54Z</cp:lastPrinted>
  <dcterms:created xsi:type="dcterms:W3CDTF">2011-06-09T20:44:59Z</dcterms:created>
  <dcterms:modified xsi:type="dcterms:W3CDTF">2013-10-16T14:20:29Z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AEVVZYF6TF2M-634-521</vt:lpwstr>
  </property>
  <property fmtid="{D5CDD505-2E9C-101B-9397-08002B2CF9AE}" pid="3" name="_dlc_DocIdItemGuid">
    <vt:lpwstr>b11ed71a-d319-491e-be08-8cae6fe92ccd</vt:lpwstr>
  </property>
  <property fmtid="{D5CDD505-2E9C-101B-9397-08002B2CF9AE}" pid="4" name="_dlc_DocIdUrl">
    <vt:lpwstr>http://www.aerocivil.gov.co/AAeronautica/Estadisticas/TAereo/EOperacionales/BolPubAnte/_layouts/DocIdRedir.aspx?ID=AEVVZYF6TF2M-634-521, AEVVZYF6TF2M-634-521</vt:lpwstr>
  </property>
  <property fmtid="{D5CDD505-2E9C-101B-9397-08002B2CF9AE}" pid="5" name="Clase">
    <vt:lpwstr/>
  </property>
  <property fmtid="{D5CDD505-2E9C-101B-9397-08002B2CF9AE}" pid="6" name="Sesion">
    <vt:lpwstr>Boletines Mensuales Origen-Destino</vt:lpwstr>
  </property>
  <property fmtid="{D5CDD505-2E9C-101B-9397-08002B2CF9AE}" pid="7" name="Orden">
    <vt:lpwstr>125.000000000000</vt:lpwstr>
  </property>
  <property fmtid="{D5CDD505-2E9C-101B-9397-08002B2CF9AE}" pid="8" name="TaskStatus">
    <vt:lpwstr>No iniciada</vt:lpwstr>
  </property>
  <property fmtid="{D5CDD505-2E9C-101B-9397-08002B2CF9AE}" pid="9" name="Vigencia">
    <vt:lpwstr>2013</vt:lpwstr>
  </property>
  <property fmtid="{D5CDD505-2E9C-101B-9397-08002B2CF9AE}" pid="10" name="Transporte aéreo">
    <vt:lpwstr>Transporte aéreo</vt:lpwstr>
  </property>
  <property fmtid="{D5CDD505-2E9C-101B-9397-08002B2CF9AE}" pid="11" name="Taxis aéreos">
    <vt:lpwstr>Origen - Destino</vt:lpwstr>
  </property>
  <property fmtid="{D5CDD505-2E9C-101B-9397-08002B2CF9AE}" pid="12" name="Dependencia">
    <vt:lpwstr>Transporte aéreo</vt:lpwstr>
  </property>
  <property fmtid="{D5CDD505-2E9C-101B-9397-08002B2CF9AE}" pid="13" name="Tema">
    <vt:lpwstr>Origen - Destino</vt:lpwstr>
  </property>
  <property fmtid="{D5CDD505-2E9C-101B-9397-08002B2CF9AE}" pid="14" name="Formato">
    <vt:lpwstr>/Style%20Library/Images/xls.svg</vt:lpwstr>
  </property>
</Properties>
</file>